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pivotTables/pivotTable1.xml" ContentType="application/vnd.openxmlformats-officedocument.spreadsheetml.pivotTable+xml"/>
  <Override PartName="/xl/drawings/drawing6.xml" ContentType="application/vnd.openxmlformats-officedocument.drawing+xml"/>
  <Override PartName="/xl/comments4.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hidePivotFieldList="1" defaultThemeVersion="166925"/>
  <mc:AlternateContent xmlns:mc="http://schemas.openxmlformats.org/markup-compatibility/2006">
    <mc:Choice Requires="x15">
      <x15ac:absPath xmlns:x15ac="http://schemas.microsoft.com/office/spreadsheetml/2010/11/ac" url="https://midkentgovuk.sharepoint.com/sites/AmeliaCompletionWorks/Shared Documents/General/Corporate Climate Emergency/Emissions Reporting &amp; Net Zero Targets/Corporate Emissions Reporting/Template/"/>
    </mc:Choice>
  </mc:AlternateContent>
  <xr:revisionPtr revIDLastSave="107" documentId="13_ncr:1_{108DF250-F320-4040-A243-907AEFEB8266}" xr6:coauthVersionLast="47" xr6:coauthVersionMax="47" xr10:uidLastSave="{6C5CABE7-5726-4151-84AE-502E724F029B}"/>
  <bookViews>
    <workbookView xWindow="28680" yWindow="-120" windowWidth="29040" windowHeight="15720" activeTab="5" xr2:uid="{FAF46AD7-708F-4679-8C44-5FDC01B1F953}"/>
  </bookViews>
  <sheets>
    <sheet name="Introduction" sheetId="1" r:id="rId1"/>
    <sheet name="Scope 1" sheetId="3" r:id="rId2"/>
    <sheet name="Scope 2" sheetId="4" r:id="rId3"/>
    <sheet name="Scope 3" sheetId="5" r:id="rId4"/>
    <sheet name="Out of Scope" sheetId="6" r:id="rId5"/>
    <sheet name="Summary" sheetId="2" r:id="rId6"/>
  </sheets>
  <calcPr calcId="191028" calcOnSave="0"/>
  <pivotCaches>
    <pivotCache cacheId="0" r:id="rId7"/>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1" i="3" l="1"/>
  <c r="G27" i="3"/>
  <c r="G26" i="3"/>
  <c r="H26" i="3" s="1"/>
  <c r="G25" i="3"/>
  <c r="G24" i="3"/>
  <c r="G23" i="3"/>
  <c r="G17" i="3"/>
  <c r="H17" i="3" s="1"/>
  <c r="G15" i="3"/>
  <c r="H15" i="3" s="1"/>
  <c r="G13" i="3"/>
  <c r="H13" i="3" s="1"/>
  <c r="F3" i="2"/>
  <c r="D31" i="6"/>
  <c r="G31" i="6" s="1"/>
  <c r="H31" i="6" s="1"/>
  <c r="K40" i="2" s="1"/>
  <c r="D29" i="6"/>
  <c r="G29" i="6" s="1"/>
  <c r="H29" i="6" s="1"/>
  <c r="K39" i="2" s="1"/>
  <c r="D27" i="6"/>
  <c r="G27" i="6" s="1"/>
  <c r="H27" i="6" s="1"/>
  <c r="D26" i="6"/>
  <c r="G26" i="6" s="1"/>
  <c r="H26" i="6" s="1"/>
  <c r="D25" i="6"/>
  <c r="G25" i="6" s="1"/>
  <c r="H25" i="6" s="1"/>
  <c r="D24" i="6"/>
  <c r="G24" i="6" s="1"/>
  <c r="H24" i="6" s="1"/>
  <c r="D23" i="6"/>
  <c r="G23" i="6" s="1"/>
  <c r="H23" i="6" s="1"/>
  <c r="D21" i="6"/>
  <c r="G21" i="6" s="1"/>
  <c r="H21" i="6" s="1"/>
  <c r="D20" i="6"/>
  <c r="G20" i="6" s="1"/>
  <c r="H20" i="6" s="1"/>
  <c r="D19" i="6"/>
  <c r="G19" i="6" s="1"/>
  <c r="H19" i="6" s="1"/>
  <c r="D18" i="6"/>
  <c r="G18" i="6" s="1"/>
  <c r="H18" i="6" s="1"/>
  <c r="D17" i="6"/>
  <c r="G17" i="6" s="1"/>
  <c r="H17" i="6" s="1"/>
  <c r="D16" i="6"/>
  <c r="G16" i="6" s="1"/>
  <c r="H16" i="6" s="1"/>
  <c r="G81" i="5"/>
  <c r="H81" i="5" s="1"/>
  <c r="D155" i="5"/>
  <c r="G155" i="5" s="1"/>
  <c r="H155" i="5" s="1"/>
  <c r="D154" i="5"/>
  <c r="G154" i="5" s="1"/>
  <c r="H154" i="5" s="1"/>
  <c r="D153" i="5"/>
  <c r="G153" i="5" s="1"/>
  <c r="H153" i="5" s="1"/>
  <c r="D152" i="5"/>
  <c r="G152" i="5" s="1"/>
  <c r="H152" i="5" s="1"/>
  <c r="D151" i="5"/>
  <c r="G151" i="5" s="1"/>
  <c r="H151" i="5" s="1"/>
  <c r="D150" i="5"/>
  <c r="G150" i="5" s="1"/>
  <c r="H150" i="5" s="1"/>
  <c r="D149" i="5"/>
  <c r="G149" i="5" s="1"/>
  <c r="H149" i="5" s="1"/>
  <c r="D148" i="5"/>
  <c r="G148" i="5" s="1"/>
  <c r="H148" i="5" s="1"/>
  <c r="D84" i="5"/>
  <c r="G84" i="5" s="1"/>
  <c r="H84" i="5" s="1"/>
  <c r="D83" i="5"/>
  <c r="G83" i="5" s="1"/>
  <c r="H83" i="5" s="1"/>
  <c r="D82" i="5"/>
  <c r="G82" i="5" s="1"/>
  <c r="H82" i="5" s="1"/>
  <c r="D81" i="5"/>
  <c r="D80" i="5"/>
  <c r="G80" i="5" s="1"/>
  <c r="H80" i="5" s="1"/>
  <c r="D79" i="5"/>
  <c r="G79" i="5" s="1"/>
  <c r="H79" i="5" s="1"/>
  <c r="D78" i="5"/>
  <c r="G78" i="5" s="1"/>
  <c r="H78" i="5" s="1"/>
  <c r="D77" i="5"/>
  <c r="G77" i="5" s="1"/>
  <c r="H77" i="5" s="1"/>
  <c r="D233" i="5"/>
  <c r="D232" i="5"/>
  <c r="D226" i="5"/>
  <c r="G226" i="5" s="1"/>
  <c r="H226" i="5" s="1"/>
  <c r="D227" i="5"/>
  <c r="G227" i="5" s="1"/>
  <c r="H227" i="5" s="1"/>
  <c r="D228" i="5"/>
  <c r="G228" i="5" s="1"/>
  <c r="H228" i="5" s="1"/>
  <c r="D229" i="5"/>
  <c r="G229" i="5" s="1"/>
  <c r="H229" i="5" s="1"/>
  <c r="D230" i="5"/>
  <c r="G230" i="5" s="1"/>
  <c r="H230" i="5" s="1"/>
  <c r="D225" i="5"/>
  <c r="G225" i="5" s="1"/>
  <c r="H225" i="5" s="1"/>
  <c r="D224" i="5"/>
  <c r="E213" i="5"/>
  <c r="D213" i="5"/>
  <c r="E214" i="5"/>
  <c r="D214" i="5"/>
  <c r="E215" i="5"/>
  <c r="D215" i="5"/>
  <c r="E216" i="5"/>
  <c r="D216" i="5"/>
  <c r="G216" i="5" s="1"/>
  <c r="H216" i="5" s="1"/>
  <c r="E217" i="5"/>
  <c r="D217" i="5"/>
  <c r="G217" i="5" s="1"/>
  <c r="H217" i="5" s="1"/>
  <c r="E218" i="5"/>
  <c r="D218" i="5"/>
  <c r="G218" i="5" s="1"/>
  <c r="H218" i="5" s="1"/>
  <c r="E219" i="5"/>
  <c r="D219" i="5"/>
  <c r="G219" i="5" s="1"/>
  <c r="H219" i="5" s="1"/>
  <c r="E220" i="5"/>
  <c r="D220" i="5"/>
  <c r="G220" i="5" s="1"/>
  <c r="H220" i="5" s="1"/>
  <c r="E221" i="5"/>
  <c r="D221" i="5"/>
  <c r="G221" i="5" s="1"/>
  <c r="H221" i="5" s="1"/>
  <c r="E222" i="5"/>
  <c r="D222" i="5"/>
  <c r="G222" i="5" s="1"/>
  <c r="H222" i="5" s="1"/>
  <c r="D212" i="5"/>
  <c r="E212" i="5"/>
  <c r="G12" i="4"/>
  <c r="K20" i="2" l="1"/>
  <c r="K37" i="2"/>
  <c r="K38" i="2"/>
  <c r="K18" i="2"/>
  <c r="C33" i="6"/>
  <c r="G10" i="4"/>
  <c r="D301" i="5"/>
  <c r="D302" i="5"/>
  <c r="D303" i="5"/>
  <c r="D304" i="5"/>
  <c r="D305" i="5"/>
  <c r="D306" i="5"/>
  <c r="D307" i="5"/>
  <c r="D308" i="5"/>
  <c r="D309" i="5"/>
  <c r="D310" i="5"/>
  <c r="D311" i="5"/>
  <c r="D312" i="5"/>
  <c r="D313" i="5"/>
  <c r="D314" i="5"/>
  <c r="D315" i="5"/>
  <c r="D316" i="5"/>
  <c r="D317" i="5"/>
  <c r="D318" i="5"/>
  <c r="D319" i="5"/>
  <c r="D320" i="5"/>
  <c r="D321" i="5"/>
  <c r="D322" i="5"/>
  <c r="D323" i="5"/>
  <c r="D324" i="5"/>
  <c r="D325" i="5"/>
  <c r="D326" i="5"/>
  <c r="D327" i="5"/>
  <c r="D328" i="5"/>
  <c r="D329" i="5"/>
  <c r="D330" i="5"/>
  <c r="D331" i="5"/>
  <c r="D332" i="5"/>
  <c r="D333" i="5"/>
  <c r="D334" i="5"/>
  <c r="D335" i="5"/>
  <c r="D336" i="5"/>
  <c r="D337" i="5"/>
  <c r="D338" i="5"/>
  <c r="D339" i="5"/>
  <c r="D340" i="5"/>
  <c r="D341" i="5"/>
  <c r="D342" i="5"/>
  <c r="D343" i="5"/>
  <c r="D344" i="5"/>
  <c r="D345" i="5"/>
  <c r="D346" i="5"/>
  <c r="D347" i="5"/>
  <c r="D348" i="5"/>
  <c r="D349" i="5"/>
  <c r="D350" i="5"/>
  <c r="D351" i="5"/>
  <c r="D352" i="5"/>
  <c r="D353" i="5"/>
  <c r="D354" i="5"/>
  <c r="D355" i="5"/>
  <c r="D356" i="5"/>
  <c r="D357" i="5"/>
  <c r="D358" i="5"/>
  <c r="D359" i="5"/>
  <c r="D360" i="5"/>
  <c r="D300" i="5"/>
  <c r="D10" i="5"/>
  <c r="D236" i="5" s="1"/>
  <c r="D9" i="5"/>
  <c r="D235" i="5" s="1"/>
  <c r="H12" i="4"/>
  <c r="K14" i="2" s="1"/>
  <c r="H27" i="3"/>
  <c r="H24" i="3"/>
  <c r="H25" i="3"/>
  <c r="G22" i="3"/>
  <c r="H22" i="3" s="1"/>
  <c r="H23" i="3"/>
  <c r="K41" i="2" l="1"/>
  <c r="H365" i="5"/>
  <c r="G360" i="5"/>
  <c r="H360" i="5" s="1"/>
  <c r="G359" i="5"/>
  <c r="H359" i="5" s="1"/>
  <c r="G358" i="5"/>
  <c r="H358" i="5" s="1"/>
  <c r="G357" i="5"/>
  <c r="H357" i="5" s="1"/>
  <c r="G356" i="5"/>
  <c r="H356" i="5" s="1"/>
  <c r="G355" i="5"/>
  <c r="H355" i="5" s="1"/>
  <c r="G354" i="5"/>
  <c r="H354" i="5" s="1"/>
  <c r="G353" i="5"/>
  <c r="H353" i="5" s="1"/>
  <c r="G352" i="5"/>
  <c r="H352" i="5" s="1"/>
  <c r="G351" i="5"/>
  <c r="H351" i="5" s="1"/>
  <c r="G350" i="5"/>
  <c r="H350" i="5" s="1"/>
  <c r="G349" i="5"/>
  <c r="H349" i="5" s="1"/>
  <c r="G348" i="5"/>
  <c r="H348" i="5" s="1"/>
  <c r="G347" i="5"/>
  <c r="H347" i="5" s="1"/>
  <c r="G346" i="5"/>
  <c r="H346" i="5" s="1"/>
  <c r="G345" i="5"/>
  <c r="H345" i="5" s="1"/>
  <c r="G344" i="5"/>
  <c r="H344" i="5" s="1"/>
  <c r="G343" i="5"/>
  <c r="H343" i="5" s="1"/>
  <c r="G342" i="5"/>
  <c r="H342" i="5" s="1"/>
  <c r="G341" i="5"/>
  <c r="H341" i="5" s="1"/>
  <c r="G340" i="5"/>
  <c r="H340" i="5" s="1"/>
  <c r="G339" i="5"/>
  <c r="H339" i="5" s="1"/>
  <c r="G338" i="5"/>
  <c r="H338" i="5" s="1"/>
  <c r="G337" i="5"/>
  <c r="H337" i="5" s="1"/>
  <c r="G336" i="5"/>
  <c r="H336" i="5" s="1"/>
  <c r="G335" i="5"/>
  <c r="H335" i="5" s="1"/>
  <c r="G334" i="5"/>
  <c r="H334" i="5" s="1"/>
  <c r="G333" i="5"/>
  <c r="H333" i="5" s="1"/>
  <c r="G332" i="5"/>
  <c r="H332" i="5" s="1"/>
  <c r="G331" i="5"/>
  <c r="H331" i="5" s="1"/>
  <c r="G330" i="5"/>
  <c r="H330" i="5" s="1"/>
  <c r="G329" i="5"/>
  <c r="H329" i="5" s="1"/>
  <c r="G328" i="5"/>
  <c r="H328" i="5" s="1"/>
  <c r="G327" i="5"/>
  <c r="H327" i="5" s="1"/>
  <c r="G326" i="5"/>
  <c r="H326" i="5" s="1"/>
  <c r="G325" i="5"/>
  <c r="H325" i="5" s="1"/>
  <c r="G324" i="5"/>
  <c r="H324" i="5" s="1"/>
  <c r="G323" i="5"/>
  <c r="H323" i="5" s="1"/>
  <c r="G322" i="5"/>
  <c r="H322" i="5" s="1"/>
  <c r="G321" i="5"/>
  <c r="H321" i="5" s="1"/>
  <c r="G320" i="5"/>
  <c r="H320" i="5" s="1"/>
  <c r="G319" i="5"/>
  <c r="H319" i="5" s="1"/>
  <c r="G318" i="5"/>
  <c r="H318" i="5" s="1"/>
  <c r="G317" i="5"/>
  <c r="H317" i="5" s="1"/>
  <c r="G316" i="5"/>
  <c r="H316" i="5" s="1"/>
  <c r="G315" i="5"/>
  <c r="H315" i="5" s="1"/>
  <c r="G314" i="5"/>
  <c r="H314" i="5" s="1"/>
  <c r="G313" i="5"/>
  <c r="H313" i="5" s="1"/>
  <c r="G312" i="5"/>
  <c r="H312" i="5" s="1"/>
  <c r="G311" i="5"/>
  <c r="H311" i="5" s="1"/>
  <c r="G310" i="5"/>
  <c r="H310" i="5" s="1"/>
  <c r="G309" i="5"/>
  <c r="H309" i="5" s="1"/>
  <c r="G308" i="5"/>
  <c r="H308" i="5" s="1"/>
  <c r="G307" i="5"/>
  <c r="H307" i="5" s="1"/>
  <c r="G306" i="5"/>
  <c r="H306" i="5" s="1"/>
  <c r="G305" i="5"/>
  <c r="H305" i="5" s="1"/>
  <c r="G304" i="5"/>
  <c r="H304" i="5" s="1"/>
  <c r="G303" i="5"/>
  <c r="H303" i="5" s="1"/>
  <c r="G302" i="5"/>
  <c r="H302" i="5" s="1"/>
  <c r="G301" i="5"/>
  <c r="H301" i="5" s="1"/>
  <c r="G300" i="5"/>
  <c r="H300" i="5" s="1"/>
  <c r="D298" i="5"/>
  <c r="G298" i="5" s="1"/>
  <c r="H298" i="5" s="1"/>
  <c r="D297" i="5"/>
  <c r="G297" i="5" s="1"/>
  <c r="H297" i="5" s="1"/>
  <c r="D296" i="5"/>
  <c r="G296" i="5" s="1"/>
  <c r="H296" i="5" s="1"/>
  <c r="D295" i="5"/>
  <c r="G295" i="5" s="1"/>
  <c r="H295" i="5" s="1"/>
  <c r="D294" i="5"/>
  <c r="G294" i="5" s="1"/>
  <c r="H294" i="5" s="1"/>
  <c r="D293" i="5"/>
  <c r="G293" i="5" s="1"/>
  <c r="H293" i="5" s="1"/>
  <c r="D292" i="5"/>
  <c r="G292" i="5" s="1"/>
  <c r="H292" i="5" s="1"/>
  <c r="D291" i="5"/>
  <c r="G291" i="5" s="1"/>
  <c r="H291" i="5" s="1"/>
  <c r="D290" i="5"/>
  <c r="G290" i="5" s="1"/>
  <c r="H290" i="5" s="1"/>
  <c r="D289" i="5"/>
  <c r="G289" i="5" s="1"/>
  <c r="H289" i="5" s="1"/>
  <c r="D288" i="5"/>
  <c r="G288" i="5" s="1"/>
  <c r="H288" i="5" s="1"/>
  <c r="D287" i="5"/>
  <c r="G287" i="5" s="1"/>
  <c r="H287" i="5" s="1"/>
  <c r="D286" i="5"/>
  <c r="G286" i="5" s="1"/>
  <c r="H286" i="5" s="1"/>
  <c r="D285" i="5"/>
  <c r="G285" i="5" s="1"/>
  <c r="H285" i="5" s="1"/>
  <c r="D284" i="5"/>
  <c r="G284" i="5" s="1"/>
  <c r="H284" i="5" s="1"/>
  <c r="D283" i="5"/>
  <c r="G283" i="5" s="1"/>
  <c r="H283" i="5" s="1"/>
  <c r="D282" i="5"/>
  <c r="G282" i="5" s="1"/>
  <c r="H282" i="5" s="1"/>
  <c r="D281" i="5"/>
  <c r="G281" i="5" s="1"/>
  <c r="H281" i="5" s="1"/>
  <c r="D280" i="5"/>
  <c r="G280" i="5" s="1"/>
  <c r="H280" i="5" s="1"/>
  <c r="D279" i="5"/>
  <c r="G279" i="5" s="1"/>
  <c r="H279" i="5" s="1"/>
  <c r="D278" i="5"/>
  <c r="G278" i="5" s="1"/>
  <c r="H278" i="5" s="1"/>
  <c r="D277" i="5"/>
  <c r="G277" i="5" s="1"/>
  <c r="H277" i="5" s="1"/>
  <c r="D276" i="5"/>
  <c r="G276" i="5" s="1"/>
  <c r="H276" i="5" s="1"/>
  <c r="D275" i="5"/>
  <c r="G275" i="5" s="1"/>
  <c r="H275" i="5" s="1"/>
  <c r="D274" i="5"/>
  <c r="G274" i="5" s="1"/>
  <c r="H274" i="5" s="1"/>
  <c r="D273" i="5"/>
  <c r="G273" i="5" s="1"/>
  <c r="H273" i="5" s="1"/>
  <c r="D272" i="5"/>
  <c r="G272" i="5" s="1"/>
  <c r="H272" i="5" s="1"/>
  <c r="D271" i="5"/>
  <c r="G271" i="5" s="1"/>
  <c r="H271" i="5" s="1"/>
  <c r="D270" i="5"/>
  <c r="G270" i="5" s="1"/>
  <c r="H270" i="5" s="1"/>
  <c r="D269" i="5"/>
  <c r="G269" i="5" s="1"/>
  <c r="H269" i="5" s="1"/>
  <c r="D268" i="5"/>
  <c r="G268" i="5" s="1"/>
  <c r="H268" i="5" s="1"/>
  <c r="D267" i="5"/>
  <c r="G267" i="5" s="1"/>
  <c r="H267" i="5" s="1"/>
  <c r="D266" i="5"/>
  <c r="G266" i="5" s="1"/>
  <c r="H266" i="5" s="1"/>
  <c r="D265" i="5"/>
  <c r="G265" i="5" s="1"/>
  <c r="H265" i="5" s="1"/>
  <c r="D264" i="5"/>
  <c r="G264" i="5" s="1"/>
  <c r="H264" i="5" s="1"/>
  <c r="D263" i="5"/>
  <c r="G263" i="5" s="1"/>
  <c r="H263" i="5" s="1"/>
  <c r="D262" i="5"/>
  <c r="G262" i="5" s="1"/>
  <c r="H262" i="5" s="1"/>
  <c r="D261" i="5"/>
  <c r="G261" i="5" s="1"/>
  <c r="H261" i="5" s="1"/>
  <c r="D260" i="5"/>
  <c r="G260" i="5" s="1"/>
  <c r="H260" i="5" s="1"/>
  <c r="D259" i="5"/>
  <c r="G259" i="5" s="1"/>
  <c r="H259" i="5" s="1"/>
  <c r="D258" i="5"/>
  <c r="G258" i="5" s="1"/>
  <c r="H258" i="5" s="1"/>
  <c r="D257" i="5"/>
  <c r="G257" i="5" s="1"/>
  <c r="H257" i="5" s="1"/>
  <c r="D256" i="5"/>
  <c r="G256" i="5" s="1"/>
  <c r="H256" i="5" s="1"/>
  <c r="D255" i="5"/>
  <c r="G255" i="5" s="1"/>
  <c r="H255" i="5" s="1"/>
  <c r="D254" i="5"/>
  <c r="G254" i="5" s="1"/>
  <c r="H254" i="5" s="1"/>
  <c r="D253" i="5"/>
  <c r="G253" i="5" s="1"/>
  <c r="H253" i="5" s="1"/>
  <c r="D252" i="5"/>
  <c r="G252" i="5" s="1"/>
  <c r="H252" i="5" s="1"/>
  <c r="D251" i="5"/>
  <c r="G251" i="5" s="1"/>
  <c r="H251" i="5" s="1"/>
  <c r="D250" i="5"/>
  <c r="G250" i="5" s="1"/>
  <c r="H250" i="5" s="1"/>
  <c r="D249" i="5"/>
  <c r="G249" i="5" s="1"/>
  <c r="H249" i="5" s="1"/>
  <c r="D248" i="5"/>
  <c r="G248" i="5" s="1"/>
  <c r="H248" i="5" s="1"/>
  <c r="D247" i="5"/>
  <c r="G247" i="5" s="1"/>
  <c r="H247" i="5" s="1"/>
  <c r="D246" i="5"/>
  <c r="G246" i="5" s="1"/>
  <c r="H246" i="5" s="1"/>
  <c r="D245" i="5"/>
  <c r="G245" i="5" s="1"/>
  <c r="H245" i="5" s="1"/>
  <c r="D244" i="5"/>
  <c r="G244" i="5" s="1"/>
  <c r="H244" i="5" s="1"/>
  <c r="D243" i="5"/>
  <c r="G243" i="5" s="1"/>
  <c r="H243" i="5" s="1"/>
  <c r="D242" i="5"/>
  <c r="G242" i="5" s="1"/>
  <c r="H242" i="5" s="1"/>
  <c r="D241" i="5"/>
  <c r="G241" i="5" s="1"/>
  <c r="H241" i="5" s="1"/>
  <c r="D240" i="5"/>
  <c r="G240" i="5" s="1"/>
  <c r="H240" i="5" s="1"/>
  <c r="D239" i="5"/>
  <c r="G239" i="5" s="1"/>
  <c r="H239" i="5" s="1"/>
  <c r="D238" i="5"/>
  <c r="G238" i="5" s="1"/>
  <c r="H238" i="5" s="1"/>
  <c r="G233" i="5"/>
  <c r="H233" i="5" s="1"/>
  <c r="G232" i="5"/>
  <c r="H232" i="5" s="1"/>
  <c r="K26" i="2" s="1"/>
  <c r="G224" i="5"/>
  <c r="H224" i="5" s="1"/>
  <c r="K25" i="2" s="1"/>
  <c r="G215" i="5"/>
  <c r="H215" i="5" s="1"/>
  <c r="G214" i="5"/>
  <c r="H214" i="5" s="1"/>
  <c r="G213" i="5"/>
  <c r="H213" i="5" s="1"/>
  <c r="G212" i="5"/>
  <c r="H212" i="5" s="1"/>
  <c r="G210" i="5"/>
  <c r="H210" i="5" s="1"/>
  <c r="G209" i="5"/>
  <c r="H209" i="5" s="1"/>
  <c r="G208" i="5"/>
  <c r="H208" i="5" s="1"/>
  <c r="G206" i="5"/>
  <c r="H206" i="5" s="1"/>
  <c r="G205" i="5"/>
  <c r="H205" i="5" s="1"/>
  <c r="G204" i="5"/>
  <c r="H204" i="5" s="1"/>
  <c r="G203" i="5"/>
  <c r="H203" i="5" s="1"/>
  <c r="G202" i="5"/>
  <c r="H202" i="5" s="1"/>
  <c r="G201" i="5"/>
  <c r="H201" i="5" s="1"/>
  <c r="G200" i="5"/>
  <c r="H200" i="5" s="1"/>
  <c r="G199" i="5"/>
  <c r="H199" i="5" s="1"/>
  <c r="G198" i="5"/>
  <c r="H198" i="5" s="1"/>
  <c r="G197" i="5"/>
  <c r="H197" i="5" s="1"/>
  <c r="G196" i="5"/>
  <c r="H196" i="5" s="1"/>
  <c r="G195" i="5"/>
  <c r="H195" i="5" s="1"/>
  <c r="G194" i="5"/>
  <c r="H194" i="5" s="1"/>
  <c r="G193" i="5"/>
  <c r="H193" i="5" s="1"/>
  <c r="G192" i="5"/>
  <c r="H192" i="5" s="1"/>
  <c r="G191" i="5"/>
  <c r="H191" i="5" s="1"/>
  <c r="G190" i="5"/>
  <c r="H190" i="5" s="1"/>
  <c r="G189" i="5"/>
  <c r="H189" i="5" s="1"/>
  <c r="G188" i="5"/>
  <c r="H188" i="5" s="1"/>
  <c r="G187" i="5"/>
  <c r="H187" i="5" s="1"/>
  <c r="G186" i="5"/>
  <c r="H186" i="5" s="1"/>
  <c r="G185" i="5"/>
  <c r="H185" i="5" s="1"/>
  <c r="G184" i="5"/>
  <c r="H184" i="5" s="1"/>
  <c r="G183" i="5"/>
  <c r="H183" i="5" s="1"/>
  <c r="G182" i="5"/>
  <c r="H182" i="5" s="1"/>
  <c r="G181" i="5"/>
  <c r="H181" i="5" s="1"/>
  <c r="G180" i="5"/>
  <c r="H180" i="5" s="1"/>
  <c r="G179" i="5"/>
  <c r="H179" i="5" s="1"/>
  <c r="G178" i="5"/>
  <c r="H178" i="5" s="1"/>
  <c r="G177" i="5"/>
  <c r="H177" i="5" s="1"/>
  <c r="G176" i="5"/>
  <c r="H176" i="5" s="1"/>
  <c r="G175" i="5"/>
  <c r="H175" i="5" s="1"/>
  <c r="G174" i="5"/>
  <c r="H174" i="5" s="1"/>
  <c r="G173" i="5"/>
  <c r="H173" i="5" s="1"/>
  <c r="G172" i="5"/>
  <c r="H172" i="5" s="1"/>
  <c r="G171" i="5"/>
  <c r="H171" i="5" s="1"/>
  <c r="G170" i="5"/>
  <c r="H170" i="5" s="1"/>
  <c r="G169" i="5"/>
  <c r="H169" i="5" s="1"/>
  <c r="G168" i="5"/>
  <c r="H168" i="5" s="1"/>
  <c r="G166" i="5"/>
  <c r="H166" i="5" s="1"/>
  <c r="G165" i="5"/>
  <c r="H165" i="5" s="1"/>
  <c r="G164" i="5"/>
  <c r="H164" i="5" s="1"/>
  <c r="G163" i="5"/>
  <c r="H163" i="5" s="1"/>
  <c r="G162" i="5"/>
  <c r="H162" i="5" s="1"/>
  <c r="G161" i="5"/>
  <c r="H161" i="5" s="1"/>
  <c r="G160" i="5"/>
  <c r="H160" i="5" s="1"/>
  <c r="G159" i="5"/>
  <c r="H159" i="5" s="1"/>
  <c r="G158" i="5"/>
  <c r="H158" i="5" s="1"/>
  <c r="G157" i="5"/>
  <c r="H157" i="5" s="1"/>
  <c r="G146" i="5"/>
  <c r="H146" i="5" s="1"/>
  <c r="G145" i="5"/>
  <c r="H145" i="5" s="1"/>
  <c r="G144" i="5"/>
  <c r="H144" i="5" s="1"/>
  <c r="G143" i="5"/>
  <c r="H143" i="5" s="1"/>
  <c r="G142" i="5"/>
  <c r="H142" i="5" s="1"/>
  <c r="G141" i="5"/>
  <c r="H141" i="5" s="1"/>
  <c r="G140" i="5"/>
  <c r="H140" i="5" s="1"/>
  <c r="G139" i="5"/>
  <c r="H139" i="5" s="1"/>
  <c r="G138" i="5"/>
  <c r="H138" i="5" s="1"/>
  <c r="G137" i="5"/>
  <c r="H137" i="5" s="1"/>
  <c r="G136" i="5"/>
  <c r="H136" i="5" s="1"/>
  <c r="G135" i="5"/>
  <c r="H135" i="5" s="1"/>
  <c r="G134" i="5"/>
  <c r="H134" i="5" s="1"/>
  <c r="G133" i="5"/>
  <c r="H133" i="5" s="1"/>
  <c r="G132" i="5"/>
  <c r="H132" i="5" s="1"/>
  <c r="G131" i="5"/>
  <c r="H131" i="5" s="1"/>
  <c r="G130" i="5"/>
  <c r="H130" i="5" s="1"/>
  <c r="G129" i="5"/>
  <c r="H129" i="5" s="1"/>
  <c r="G128" i="5"/>
  <c r="H128" i="5" s="1"/>
  <c r="G127" i="5"/>
  <c r="H127" i="5" s="1"/>
  <c r="G126" i="5"/>
  <c r="H126" i="5" s="1"/>
  <c r="G125" i="5"/>
  <c r="H125" i="5" s="1"/>
  <c r="G124" i="5"/>
  <c r="H124" i="5" s="1"/>
  <c r="G123" i="5"/>
  <c r="H123" i="5" s="1"/>
  <c r="G122" i="5"/>
  <c r="H122" i="5" s="1"/>
  <c r="G121" i="5"/>
  <c r="H121" i="5" s="1"/>
  <c r="G120" i="5"/>
  <c r="H120" i="5" s="1"/>
  <c r="G119" i="5"/>
  <c r="H119" i="5" s="1"/>
  <c r="G118" i="5"/>
  <c r="H118" i="5" s="1"/>
  <c r="G117" i="5"/>
  <c r="H117" i="5" s="1"/>
  <c r="G116" i="5"/>
  <c r="H116" i="5" s="1"/>
  <c r="G115" i="5"/>
  <c r="H115" i="5" s="1"/>
  <c r="G114" i="5"/>
  <c r="H114" i="5" s="1"/>
  <c r="G113" i="5"/>
  <c r="H113" i="5" s="1"/>
  <c r="G112" i="5"/>
  <c r="H112" i="5" s="1"/>
  <c r="G111" i="5"/>
  <c r="H111" i="5" s="1"/>
  <c r="G110" i="5"/>
  <c r="H110" i="5" s="1"/>
  <c r="G109" i="5"/>
  <c r="H109" i="5" s="1"/>
  <c r="G108" i="5"/>
  <c r="H108" i="5" s="1"/>
  <c r="G107" i="5"/>
  <c r="H107" i="5" s="1"/>
  <c r="G106" i="5"/>
  <c r="H106" i="5" s="1"/>
  <c r="G105" i="5"/>
  <c r="H105" i="5" s="1"/>
  <c r="G104" i="5"/>
  <c r="H104" i="5" s="1"/>
  <c r="G103" i="5"/>
  <c r="H103" i="5" s="1"/>
  <c r="G102" i="5"/>
  <c r="H102" i="5" s="1"/>
  <c r="G101" i="5"/>
  <c r="H101" i="5" s="1"/>
  <c r="G100" i="5"/>
  <c r="H100" i="5" s="1"/>
  <c r="G99" i="5"/>
  <c r="H99" i="5" s="1"/>
  <c r="G98" i="5"/>
  <c r="H98" i="5" s="1"/>
  <c r="G97" i="5"/>
  <c r="H97" i="5" s="1"/>
  <c r="G96" i="5"/>
  <c r="H96" i="5" s="1"/>
  <c r="G95" i="5"/>
  <c r="H95" i="5" s="1"/>
  <c r="G94" i="5"/>
  <c r="H94" i="5" s="1"/>
  <c r="G93" i="5"/>
  <c r="H93" i="5" s="1"/>
  <c r="G92" i="5"/>
  <c r="H92" i="5" s="1"/>
  <c r="G91" i="5"/>
  <c r="H91" i="5" s="1"/>
  <c r="G90" i="5"/>
  <c r="H90" i="5" s="1"/>
  <c r="G89" i="5"/>
  <c r="H89" i="5" s="1"/>
  <c r="G88" i="5"/>
  <c r="H88" i="5" s="1"/>
  <c r="G87" i="5"/>
  <c r="H87" i="5" s="1"/>
  <c r="G86" i="5"/>
  <c r="H86" i="5" s="1"/>
  <c r="G75" i="5"/>
  <c r="H75" i="5" s="1"/>
  <c r="G74" i="5"/>
  <c r="H74" i="5" s="1"/>
  <c r="G73" i="5"/>
  <c r="H73" i="5" s="1"/>
  <c r="G72" i="5"/>
  <c r="H72" i="5" s="1"/>
  <c r="G71" i="5"/>
  <c r="H71" i="5" s="1"/>
  <c r="G70" i="5"/>
  <c r="H70" i="5" s="1"/>
  <c r="G69" i="5"/>
  <c r="H69" i="5" s="1"/>
  <c r="G68" i="5"/>
  <c r="H68" i="5" s="1"/>
  <c r="G67" i="5"/>
  <c r="H67" i="5" s="1"/>
  <c r="G66" i="5"/>
  <c r="H66" i="5" s="1"/>
  <c r="G65" i="5"/>
  <c r="H65" i="5" s="1"/>
  <c r="G64" i="5"/>
  <c r="H64" i="5" s="1"/>
  <c r="G63" i="5"/>
  <c r="H63" i="5" s="1"/>
  <c r="G62" i="5"/>
  <c r="H62" i="5" s="1"/>
  <c r="G61" i="5"/>
  <c r="H61" i="5" s="1"/>
  <c r="G60" i="5"/>
  <c r="H60" i="5" s="1"/>
  <c r="G59" i="5"/>
  <c r="H59" i="5" s="1"/>
  <c r="G58" i="5"/>
  <c r="H58" i="5" s="1"/>
  <c r="G57" i="5"/>
  <c r="H57" i="5" s="1"/>
  <c r="G56" i="5"/>
  <c r="H56" i="5" s="1"/>
  <c r="G55" i="5"/>
  <c r="H55" i="5" s="1"/>
  <c r="G54" i="5"/>
  <c r="H54" i="5" s="1"/>
  <c r="G53" i="5"/>
  <c r="H53" i="5" s="1"/>
  <c r="G52" i="5"/>
  <c r="H52" i="5" s="1"/>
  <c r="G51" i="5"/>
  <c r="H51" i="5" s="1"/>
  <c r="G50" i="5"/>
  <c r="H50" i="5" s="1"/>
  <c r="G49" i="5"/>
  <c r="H49" i="5" s="1"/>
  <c r="G48" i="5"/>
  <c r="H48" i="5" s="1"/>
  <c r="G47" i="5"/>
  <c r="H47" i="5" s="1"/>
  <c r="G46" i="5"/>
  <c r="H46" i="5" s="1"/>
  <c r="G45" i="5"/>
  <c r="H45" i="5" s="1"/>
  <c r="G44" i="5"/>
  <c r="H44" i="5" s="1"/>
  <c r="G43" i="5"/>
  <c r="H43" i="5" s="1"/>
  <c r="G42" i="5"/>
  <c r="H42" i="5" s="1"/>
  <c r="G41" i="5"/>
  <c r="H41" i="5" s="1"/>
  <c r="G40" i="5"/>
  <c r="H40" i="5" s="1"/>
  <c r="G39" i="5"/>
  <c r="H39" i="5" s="1"/>
  <c r="G38" i="5"/>
  <c r="H38" i="5" s="1"/>
  <c r="G37" i="5"/>
  <c r="H37" i="5" s="1"/>
  <c r="G36" i="5"/>
  <c r="H36" i="5" s="1"/>
  <c r="G35" i="5"/>
  <c r="H35" i="5" s="1"/>
  <c r="G34" i="5"/>
  <c r="H34" i="5" s="1"/>
  <c r="G33" i="5"/>
  <c r="H33" i="5" s="1"/>
  <c r="G32" i="5"/>
  <c r="H32" i="5" s="1"/>
  <c r="G31" i="5"/>
  <c r="H31" i="5" s="1"/>
  <c r="G30" i="5"/>
  <c r="H30" i="5" s="1"/>
  <c r="G29" i="5"/>
  <c r="H29" i="5" s="1"/>
  <c r="G28" i="5"/>
  <c r="H28" i="5" s="1"/>
  <c r="G27" i="5"/>
  <c r="H27" i="5" s="1"/>
  <c r="G26" i="5"/>
  <c r="H26" i="5" s="1"/>
  <c r="G25" i="5"/>
  <c r="H25" i="5" s="1"/>
  <c r="G24" i="5"/>
  <c r="H24" i="5" s="1"/>
  <c r="G23" i="5"/>
  <c r="H23" i="5" s="1"/>
  <c r="G22" i="5"/>
  <c r="H22" i="5" s="1"/>
  <c r="G21" i="5"/>
  <c r="H21" i="5" s="1"/>
  <c r="G20" i="5"/>
  <c r="H20" i="5" s="1"/>
  <c r="G19" i="5"/>
  <c r="H19" i="5" s="1"/>
  <c r="G18" i="5"/>
  <c r="H18" i="5" s="1"/>
  <c r="G17" i="5"/>
  <c r="H17" i="5" s="1"/>
  <c r="G16" i="5"/>
  <c r="H16" i="5" s="1"/>
  <c r="G15" i="5"/>
  <c r="H15" i="5" s="1"/>
  <c r="D13" i="5"/>
  <c r="G13" i="5" s="1"/>
  <c r="H13" i="5" s="1"/>
  <c r="G12" i="5"/>
  <c r="H12" i="5" s="1"/>
  <c r="K16" i="2" s="1"/>
  <c r="G236" i="5"/>
  <c r="H236" i="5" s="1"/>
  <c r="G10" i="5"/>
  <c r="H10" i="5" s="1"/>
  <c r="G9" i="5"/>
  <c r="H9" i="5" s="1"/>
  <c r="H17" i="4"/>
  <c r="H10" i="4"/>
  <c r="K13" i="2" s="1"/>
  <c r="G9" i="4"/>
  <c r="H36" i="3"/>
  <c r="K30" i="2" s="1"/>
  <c r="G31" i="3"/>
  <c r="H31" i="3" s="1"/>
  <c r="G30" i="3"/>
  <c r="H30" i="3" s="1"/>
  <c r="G29" i="3"/>
  <c r="H29" i="3" s="1"/>
  <c r="H21" i="3"/>
  <c r="K10" i="2" s="1"/>
  <c r="G19" i="3"/>
  <c r="H19" i="3" s="1"/>
  <c r="G18" i="3"/>
  <c r="H18" i="3" s="1"/>
  <c r="G16" i="3"/>
  <c r="H16" i="3" s="1"/>
  <c r="G14" i="3"/>
  <c r="H14" i="3" s="1"/>
  <c r="G12" i="3"/>
  <c r="H12" i="3" s="1"/>
  <c r="G11" i="3"/>
  <c r="H11" i="3" s="1"/>
  <c r="G10" i="3"/>
  <c r="H10" i="3" s="1"/>
  <c r="G9" i="3"/>
  <c r="H9" i="3" s="1"/>
  <c r="K24" i="2" l="1"/>
  <c r="K11" i="2"/>
  <c r="K15" i="2"/>
  <c r="K31" i="2"/>
  <c r="G365" i="5"/>
  <c r="K32" i="2"/>
  <c r="K23" i="2"/>
  <c r="K22" i="2"/>
  <c r="K21" i="2"/>
  <c r="K19" i="2"/>
  <c r="K17" i="2"/>
  <c r="K28" i="2"/>
  <c r="K9" i="2"/>
  <c r="C39" i="3"/>
  <c r="G36" i="3"/>
  <c r="G17" i="4"/>
  <c r="G235" i="5"/>
  <c r="H235" i="5" s="1"/>
  <c r="K27" i="2" s="1"/>
  <c r="H9" i="4"/>
  <c r="C20" i="4" s="1"/>
  <c r="C10" i="2" l="1"/>
  <c r="C22" i="4"/>
  <c r="F10" i="2" s="1"/>
  <c r="C368" i="5"/>
  <c r="K12" i="2"/>
  <c r="C41" i="3"/>
  <c r="F9" i="2" s="1"/>
  <c r="C9" i="2"/>
  <c r="C370" i="5" l="1"/>
  <c r="F11" i="2" s="1"/>
  <c r="F12" i="2" s="1"/>
  <c r="K29" i="2"/>
  <c r="K33" i="2" s="1"/>
  <c r="K34" i="2" l="1"/>
  <c r="C11" i="2"/>
  <c r="C12"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Henry Saunders</author>
  </authors>
  <commentList>
    <comment ref="B9" authorId="0" shapeId="0" xr:uid="{16535B8F-E1E0-48C4-8D41-16B0F3CCAD79}">
      <text>
        <r>
          <rPr>
            <sz val="9"/>
            <color indexed="81"/>
            <rFont val="Tahoma"/>
            <family val="2"/>
          </rPr>
          <t>Most organisations will typically use natural gas for heating. 
If you are connected to the gas grid network, then you'll use natural gas</t>
        </r>
      </text>
    </comment>
    <comment ref="B21" authorId="0" shapeId="0" xr:uid="{AE16ED42-7144-457C-A956-01C5CBC3D435}">
      <text>
        <r>
          <rPr>
            <sz val="9"/>
            <color indexed="81"/>
            <rFont val="Tahoma"/>
            <family val="2"/>
          </rPr>
          <t>Most organisations will simply use Petrol and Diesel. 
If you use electric vehicles, then this is included in scope 2.
If you use a hybrid, then you still record the petrol consumed by the car here. Any electricity consumed / charged at a site owned by an organisation is included in scope 2.</t>
        </r>
      </text>
    </comment>
    <comment ref="B29" authorId="0" shapeId="0" xr:uid="{30DD740D-E97A-4105-A58A-8F0819A4A1D8}">
      <text>
        <r>
          <rPr>
            <sz val="9"/>
            <color indexed="81"/>
            <rFont val="Tahoma"/>
            <family val="2"/>
          </rPr>
          <t xml:space="preserve">These are the three most common types of refrigerant gases. This sub-scope covers any leakage from units that use refrigerant gases (fridges, air con). 
If your organisation uses any of these such units, then you simply need to input into the red cell the total amount of gas topped up (provided you do this). </t>
        </r>
      </text>
    </comment>
    <comment ref="B36" authorId="0" shapeId="0" xr:uid="{0700AF79-4A36-4642-8250-D32558400C14}">
      <text>
        <r>
          <rPr>
            <sz val="9"/>
            <color indexed="81"/>
            <rFont val="Tahoma"/>
            <family val="2"/>
          </rPr>
          <t>This is where you record any carbon offsets that you have allocated to your scope 1 emissions.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Henry Saunders</author>
  </authors>
  <commentList>
    <comment ref="C10" authorId="0" shapeId="0" xr:uid="{8E917352-F450-47C2-8A02-047752A212B8}">
      <text>
        <r>
          <rPr>
            <sz val="9"/>
            <color indexed="81"/>
            <rFont val="Tahoma"/>
            <family val="2"/>
          </rPr>
          <t xml:space="preserve">This is the total amount of electricity you purchased through a renewable supplier or a renewable tariff. 
If you purchase </t>
        </r>
        <r>
          <rPr>
            <b/>
            <sz val="9"/>
            <color indexed="81"/>
            <rFont val="Tahoma"/>
            <family val="2"/>
          </rPr>
          <t>all</t>
        </r>
        <r>
          <rPr>
            <sz val="9"/>
            <color indexed="81"/>
            <rFont val="Tahoma"/>
            <family val="2"/>
          </rPr>
          <t xml:space="preserve"> your electricity from a renewable electricity supplier or via a renewable tariff, fill out the cell with the same consumption value as the "electricity consumption' cell.
If you only purchase </t>
        </r>
        <r>
          <rPr>
            <b/>
            <sz val="9"/>
            <color indexed="81"/>
            <rFont val="Tahoma"/>
            <family val="2"/>
          </rPr>
          <t>some</t>
        </r>
        <r>
          <rPr>
            <sz val="9"/>
            <color indexed="81"/>
            <rFont val="Tahoma"/>
            <family val="2"/>
          </rPr>
          <t xml:space="preserve"> of your electricity from a renewable electricity supplier or via a renewable tariff, then only insert the total kWh consumed from this source.</t>
        </r>
      </text>
    </comment>
    <comment ref="C12" authorId="0" shapeId="0" xr:uid="{D371771B-AF22-4904-98F9-9098F2C48081}">
      <text>
        <r>
          <rPr>
            <sz val="9"/>
            <color indexed="81"/>
            <rFont val="Tahoma"/>
            <family val="2"/>
          </rPr>
          <t xml:space="preserve">This is data collected via corporate fuel / credit card purchases at public EV charging points.
</t>
        </r>
      </text>
    </comment>
    <comment ref="B17" authorId="0" shapeId="0" xr:uid="{DE28CFD8-BE6C-428D-A034-9BEF70A4F08C}">
      <text>
        <r>
          <rPr>
            <sz val="9"/>
            <color indexed="81"/>
            <rFont val="Tahoma"/>
            <family val="2"/>
          </rPr>
          <t>This is where you record any carbon offsets that you have allocated to your scope 2 emissions.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Henry Saunders</author>
  </authors>
  <commentList>
    <comment ref="D13" authorId="0" shapeId="0" xr:uid="{9805395B-20A7-4311-8D2A-AD7788A78C6C}">
      <text>
        <r>
          <rPr>
            <sz val="9"/>
            <color indexed="81"/>
            <rFont val="Tahoma"/>
            <family val="2"/>
          </rPr>
          <t>A 95% return to sewerage (RTS) rate has been assumed for water treatment.</t>
        </r>
      </text>
    </comment>
    <comment ref="B212" authorId="0" shapeId="0" xr:uid="{EF59BF8A-51BB-4299-8305-95945C24ACBC}">
      <text>
        <r>
          <rPr>
            <sz val="9"/>
            <color indexed="81"/>
            <rFont val="Tahoma"/>
            <family val="2"/>
          </rPr>
          <t>Well to Tank are emissions associated with extraction, refinement and transportation of materials.</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Henry Saunders</author>
  </authors>
  <commentList>
    <comment ref="M6" authorId="0" shapeId="0" xr:uid="{664EEF0B-3138-4279-B8E1-8F50E5238A6E}">
      <text>
        <r>
          <rPr>
            <sz val="9"/>
            <color indexed="81"/>
            <rFont val="Tahoma"/>
            <family val="2"/>
          </rPr>
          <t>Once you have filled out all the red tabs in the previous sheets you will need right click on this pivot table and click refresh.</t>
        </r>
      </text>
    </comment>
  </commentList>
</comments>
</file>

<file path=xl/sharedStrings.xml><?xml version="1.0" encoding="utf-8"?>
<sst xmlns="http://schemas.openxmlformats.org/spreadsheetml/2006/main" count="945" uniqueCount="456">
  <si>
    <t>Greenhouse Gas Emissions Report Template</t>
  </si>
  <si>
    <t>Reporting Financial Year:</t>
  </si>
  <si>
    <t>2024/2025</t>
  </si>
  <si>
    <t>Organisation Name:</t>
  </si>
  <si>
    <t xml:space="preserve">By filling in the red cells, this spreadsheet will calculate a basic emissions report for your organisation, covering the 2024/2025 financial year.
This spreadsheet provides a basic emissions report covering the most common emissions sources from Scopes 1 &amp; 2. 
This report also provides a starting point for calculating your scope 3 emissions.
Scope 3 also generally includes wider emissions sources such as supply chain contracts and material purchases. These are yet to be included in this basic template.
Not all organisations will have the same emissions sources. Therefore, only fill out the cells that relate to your organisation  / that you have data for.
E.g. not all organisations will use kerosene, or a medium sized plug-in electric car for business travel. In this case, you would put a 0 in the corresponding red cell, or simply leave the cell blank.
</t>
  </si>
  <si>
    <t xml:space="preserve">This document is designed as a starting point to get your organisation understanding how it releases emissions, using data that is usually readily available.
To complete this document, simple fill our the red cells using corresponding organisational data from the 2024/2025 financial year (01/04/2024 - 31/03/2025)
Following the completion of this document, you can then investigate actions to reduce these emissions. </t>
  </si>
  <si>
    <r>
      <rPr>
        <b/>
        <sz val="12"/>
        <color theme="1"/>
        <rFont val="Arial"/>
        <family val="2"/>
      </rPr>
      <t>Emissions Scopes:</t>
    </r>
    <r>
      <rPr>
        <sz val="11"/>
        <color theme="1"/>
        <rFont val="Arial"/>
        <family val="2"/>
      </rPr>
      <t xml:space="preserve">
Emissions scopes are simply how we categorise organisational activities that release emissions
Scope 1: Direct emissions from fuel consumption. 
Scope 2: Indirect emissions from electricity consumption.
Scope 3: Indirect emissions from the wider organisation supply and value chain.</t>
    </r>
  </si>
  <si>
    <t>CO₂e</t>
  </si>
  <si>
    <t>Carbon dioxide equivalent</t>
  </si>
  <si>
    <t>kgCO₂e</t>
  </si>
  <si>
    <t>Kilograms of carbon dioxide equivalent</t>
  </si>
  <si>
    <t>tCO₂e</t>
  </si>
  <si>
    <t>Tonnes of carbon dioxide equivalent</t>
  </si>
  <si>
    <t>Greenhouse Gas Emissions Report: Scope 1</t>
  </si>
  <si>
    <t>Scope 1 Emissions</t>
  </si>
  <si>
    <t>Emissions Sub-Scope</t>
  </si>
  <si>
    <t>Activity / Emissions Sources</t>
  </si>
  <si>
    <t>Consumption Data</t>
  </si>
  <si>
    <t>Unit</t>
  </si>
  <si>
    <t>2024 Emissions Factor</t>
  </si>
  <si>
    <t>Stationary Combustion Fuels</t>
  </si>
  <si>
    <t>Natural Gas Consumption</t>
  </si>
  <si>
    <t>kWh (Gross CV)</t>
  </si>
  <si>
    <t>Gas Oil (Red Diesel) Consumption</t>
  </si>
  <si>
    <t>Litres</t>
  </si>
  <si>
    <t>Kerosene (Burning Oil)</t>
  </si>
  <si>
    <t>Propane</t>
  </si>
  <si>
    <t>Liquid Petrolium Gas (LPG</t>
  </si>
  <si>
    <t>Biodiesel: Hydrotreated Vegetable Oil (HVO)</t>
  </si>
  <si>
    <t>Biodiesel: ME</t>
  </si>
  <si>
    <t>Bioethanol</t>
  </si>
  <si>
    <t>Wood Logs</t>
  </si>
  <si>
    <t>Tonnes</t>
  </si>
  <si>
    <t>Wood Chips</t>
  </si>
  <si>
    <t>Wood Pellets</t>
  </si>
  <si>
    <t>Vehicle Fleet</t>
  </si>
  <si>
    <t>Vehicle Fleet: Diesel Consumption</t>
  </si>
  <si>
    <t>Vehicle Fleet: Petrol Consumption</t>
  </si>
  <si>
    <t>Refrigerant Gases</t>
  </si>
  <si>
    <t>Fugitive: HFC-32 (Refrigerant Gas)</t>
  </si>
  <si>
    <t>Kg</t>
  </si>
  <si>
    <t>Fugitive: R410A (Refrigerant Gas)</t>
  </si>
  <si>
    <t>Fugitive: HFC-22/R22 (Refrigerant Gas)</t>
  </si>
  <si>
    <t>Scope 1 Carbon Offsetting</t>
  </si>
  <si>
    <t>Verified Carbon Offsets Allocated to Scope 1</t>
  </si>
  <si>
    <t>n/a</t>
  </si>
  <si>
    <t>Scope 1 Gross Emissions Total</t>
  </si>
  <si>
    <t>Scope 1 Net Emissions Total</t>
  </si>
  <si>
    <t>Greenhouse Gas Emissions Report: Scope 2</t>
  </si>
  <si>
    <t>Scope 2 Emissions</t>
  </si>
  <si>
    <t>Direct Electricity Consumption</t>
  </si>
  <si>
    <t>Electricity Consumption</t>
  </si>
  <si>
    <t xml:space="preserve">kWh  </t>
  </si>
  <si>
    <t>Renewable Energy Supplier / Tariff: Electricity Consumption</t>
  </si>
  <si>
    <t>Vehicle Fleet Electricity Consumption</t>
  </si>
  <si>
    <t>Vehicle Fleet: Electric &amp; Plug-in Hybrid Electricity Consumption</t>
  </si>
  <si>
    <t>Scope 2 Carbon Offsetting</t>
  </si>
  <si>
    <t>Verified Carbon Offsets Allocated to Scope 2</t>
  </si>
  <si>
    <r>
      <t>tCO</t>
    </r>
    <r>
      <rPr>
        <sz val="11"/>
        <color theme="1"/>
        <rFont val="Calibri"/>
        <family val="2"/>
      </rPr>
      <t>₂</t>
    </r>
    <r>
      <rPr>
        <sz val="11"/>
        <color theme="1"/>
        <rFont val="Arial"/>
        <family val="2"/>
      </rPr>
      <t>e</t>
    </r>
  </si>
  <si>
    <t>Scope 2 Gross Emissions Total</t>
  </si>
  <si>
    <t>Scope 2 Net Emissions Total</t>
  </si>
  <si>
    <t>Greenhouse Gas Emissions Report: Scope 3</t>
  </si>
  <si>
    <t>Scope 3 Emissions</t>
  </si>
  <si>
    <t>Electricity Transmission &amp; Distribution Losses (T&amp;D Losses)</t>
  </si>
  <si>
    <t>Electricity Consumption T&amp;D Losses</t>
  </si>
  <si>
    <t>kWh</t>
  </si>
  <si>
    <t>Vehicle Fleet: Electric &amp; Plug-in Hybrid Electricity Consumption T&amp;D Losses</t>
  </si>
  <si>
    <t>Water Consumption</t>
  </si>
  <si>
    <t>m3</t>
  </si>
  <si>
    <t xml:space="preserve">Water Treatment </t>
  </si>
  <si>
    <t>Business Travel</t>
  </si>
  <si>
    <t>Business Travel: Small Car - Diesel (≤ 1.7 litre)</t>
  </si>
  <si>
    <t>Miles</t>
  </si>
  <si>
    <t>Business Travel: Small Car - Petrol (≤ 1.4 litre)</t>
  </si>
  <si>
    <t>Business Travel: Small Car - Hybrid</t>
  </si>
  <si>
    <t>Business Travel: Small Car - Plug-in Hybrid Electric</t>
  </si>
  <si>
    <t>Business Travel: Small Car - Battery Electric</t>
  </si>
  <si>
    <t>Business Travel: Small Car - Unknown</t>
  </si>
  <si>
    <t>Business Travel: Medium Car - Diesel (1.7 - 2.0 litre)</t>
  </si>
  <si>
    <t>Business Travel: Medium Car - Petrol (1.4 - 2.0 litre)</t>
  </si>
  <si>
    <t>Business Travel: Medium Car - Hybrid</t>
  </si>
  <si>
    <t>Business Travel: Medium Car - CNG (1.4 - 2.0 litre)</t>
  </si>
  <si>
    <t>Business Travel: Medium Car - LPG (1.4 - 2.0 litre)</t>
  </si>
  <si>
    <t>Business Travel: Medium Car - Plug-in Hybrid Electric</t>
  </si>
  <si>
    <t>Business Travel: Medium Car - Electric</t>
  </si>
  <si>
    <t>Business Travel: Medium Car - Unknown</t>
  </si>
  <si>
    <t>Business Travel: Large Car - Diesel (&gt; 2.0 litre)</t>
  </si>
  <si>
    <t>Business Travel: Large Car - Petrol (&gt; 2.0 litre)</t>
  </si>
  <si>
    <t>Business Travel: Large Car - Hybrid</t>
  </si>
  <si>
    <t>Business Travel: Large Car - CNG (&gt; 2.0 litre)</t>
  </si>
  <si>
    <t>Business Travel: Large Car - LPG (&gt; 2.0 litre)</t>
  </si>
  <si>
    <t>Business Travel: Large Car - Plug-in Hybrid Electric</t>
  </si>
  <si>
    <t>Business Travel: Large Car - Electric</t>
  </si>
  <si>
    <t>Business Travel: Large Car - Unknown</t>
  </si>
  <si>
    <t>Business Travel: Average Car - Diesel</t>
  </si>
  <si>
    <t>Business Travel: Average Car - Petrol</t>
  </si>
  <si>
    <t>Business Travel: Average Car - Hybrid</t>
  </si>
  <si>
    <t>Business Travel: Average Car - CNG</t>
  </si>
  <si>
    <t>Business Travel: Average Car - LPG</t>
  </si>
  <si>
    <t>Business Travel: Average Car - Plug-in Hybrid Electric</t>
  </si>
  <si>
    <t>Business Travel: Average Car - Electric</t>
  </si>
  <si>
    <t>Business Travel: Average Car - Unknown</t>
  </si>
  <si>
    <t>Business Travel: Small Motorbike</t>
  </si>
  <si>
    <t>Business Travel: Medium Motorbike</t>
  </si>
  <si>
    <t>Business Travel: Large Motorbike</t>
  </si>
  <si>
    <t>Business Travel: Average Motorbike</t>
  </si>
  <si>
    <t>Business Travel: Regular Taxi</t>
  </si>
  <si>
    <t>Passenger km</t>
  </si>
  <si>
    <t>Business Travel: Black Cab</t>
  </si>
  <si>
    <t>Business Travel: Local Bus</t>
  </si>
  <si>
    <t>Business Travel: Local London Bus</t>
  </si>
  <si>
    <t>Business Travel: Average Local Bus</t>
  </si>
  <si>
    <t>Business Travel: Coach</t>
  </si>
  <si>
    <t>Business Travel: National Rail</t>
  </si>
  <si>
    <t>Business Travel: International Rail</t>
  </si>
  <si>
    <t>Business Travel: Light Rail &amp; Tram</t>
  </si>
  <si>
    <t>Business Travel: London Underground</t>
  </si>
  <si>
    <t xml:space="preserve">Business Travel: Domestic Flight </t>
  </si>
  <si>
    <t>Business Travel: Average Short-haul Flight (≤ 3700km)</t>
  </si>
  <si>
    <t>Business Travel: Economy Short-haul Flight (≤ 3700km)</t>
  </si>
  <si>
    <t>Business Travel: Business Short-haul Flight (≤ 3700km)</t>
  </si>
  <si>
    <t>Business Travel: First Class Short-haul Flight (≤ 3700km)</t>
  </si>
  <si>
    <t>Business Travel: Average Long-haul Flight (&gt; 3700km)</t>
  </si>
  <si>
    <t>Business Travel: Economy Long-haul Flight (&gt; 3700km)</t>
  </si>
  <si>
    <t>Business Travel: Business Long-haul Flight (&gt; 3700km)</t>
  </si>
  <si>
    <t>Business Travel: First Class Long-haul Flight (&gt; 3700km)</t>
  </si>
  <si>
    <t>Business Travel: Average International Flight (to/from non UK)</t>
  </si>
  <si>
    <t>Business Travel: Economy International Flight (to/from non UK)</t>
  </si>
  <si>
    <t>Business Travel: Premium Economy International Flight (to/from non UK)</t>
  </si>
  <si>
    <t>Business Travel: Business International Flight (to/from non UK)</t>
  </si>
  <si>
    <t>Business Travel: First Class International Flight (to/from non UK)</t>
  </si>
  <si>
    <t>Business Travel: Ferry Foot Passenger</t>
  </si>
  <si>
    <t>Business Travel: Ferry Car Passenger</t>
  </si>
  <si>
    <t>Business Travel: Ferry Average Passenger</t>
  </si>
  <si>
    <t>EV T&amp;D Business Travel</t>
  </si>
  <si>
    <t>Business Travel: Small Car - Plug-in Hybrid Electric T&amp;D Losses</t>
  </si>
  <si>
    <t>Business Travel: Small Car - Battery Electric T&amp;D Losses</t>
  </si>
  <si>
    <t>Business Travel: Medium Car - Plug-in Hybrid Electric T&amp;D Losses</t>
  </si>
  <si>
    <t>Business Travel: Medium Car - Battery Electric T&amp;D Losses</t>
  </si>
  <si>
    <t>Business Travel: Large Car - Plug-in Hybrid Electric T&amp;D Losses</t>
  </si>
  <si>
    <t>Business Travel: Large Car - Battery Electric T&amp;D Losses</t>
  </si>
  <si>
    <t>Business Travel: Average Car - Plug-in Hybrid Electric T&amp;D Losses</t>
  </si>
  <si>
    <t>Business Travel: Average Car - Battery Electric T&amp;D Losses</t>
  </si>
  <si>
    <t>Staff Commuting</t>
  </si>
  <si>
    <t>Staff Commuting: Small Car - Diesel (≤ 1.7 litre)</t>
  </si>
  <si>
    <t>Staff Commuting: Small Car - Petrol (≤ 1.4 litre)</t>
  </si>
  <si>
    <t>Staff Commuting: Small Car - Hybrid</t>
  </si>
  <si>
    <t>Staff Commuting: Small Car - Plug-in Hybrid Electric</t>
  </si>
  <si>
    <t>Staff Commuting: Small Car - Battery Electric</t>
  </si>
  <si>
    <t>Staff Commuting: Small Car - Unknown</t>
  </si>
  <si>
    <t>Staff Commuting: Medium Car - Diesel (1.7 - 2.0 litre)</t>
  </si>
  <si>
    <t>Staff Commuting: Medium Car - Petrol (1.4 - 2.0 litre)</t>
  </si>
  <si>
    <t>Staff Commuting: Medium Car - Hybrid</t>
  </si>
  <si>
    <t>Staff Commuting: Medium Car - CNG (1.4 - 2.0 litre)</t>
  </si>
  <si>
    <t>Staff Commuting: Medium Car - LPG (1.4 - 2.0 litre)</t>
  </si>
  <si>
    <t>Staff Commuting: Medium Car - Plug-in Hybrid Electric</t>
  </si>
  <si>
    <t>Staff Commuting: Medium Car - Electric</t>
  </si>
  <si>
    <t>Staff Commuting: Medium Car - Unknown</t>
  </si>
  <si>
    <t>Staff Commuting: Large Car - Diesel (&gt; 2.0 litre)</t>
  </si>
  <si>
    <t>Staff Commuting: Large Car - Petrol (&gt; 2.0 litre)</t>
  </si>
  <si>
    <t>Staff Commuting: Large Car - Hybrid</t>
  </si>
  <si>
    <t>Staff Commuting: Large Car - CNG (&gt; 2.0 litre)</t>
  </si>
  <si>
    <t>Staff Commuting: Large Car - LPG (&gt; 2.0 litre)</t>
  </si>
  <si>
    <t>Staff Commuting: Large Car - Plug-in Hybrid Electric</t>
  </si>
  <si>
    <t>Staff Commuting: Large Car - Electric</t>
  </si>
  <si>
    <t>Staff Commuting: Large Car - Unknown</t>
  </si>
  <si>
    <t>Staff Commuting: Average Car - Diesel</t>
  </si>
  <si>
    <t>Staff Commuting: Average Car - Petrol</t>
  </si>
  <si>
    <t>Staff Commuting: Average Car - Hybrid</t>
  </si>
  <si>
    <t>Staff Commuting: Average Car - CNG</t>
  </si>
  <si>
    <t>Staff Commuting: Average Car - LPG</t>
  </si>
  <si>
    <t>Staff Commuting: Average Car - Plug-in Hybrid Electric</t>
  </si>
  <si>
    <t>Staff Commuting: Average Car - Electric</t>
  </si>
  <si>
    <t>Staff Commuting: Average Car - Unknown</t>
  </si>
  <si>
    <t>Staff Commuting: Small Motorbike</t>
  </si>
  <si>
    <t>Staff Commuting: Medium Motorbike</t>
  </si>
  <si>
    <t>Staff Commuting: Large Motorbike</t>
  </si>
  <si>
    <t>Staff Commuting: Average Motorbike</t>
  </si>
  <si>
    <t>Staff Commuting: Regular Taxi</t>
  </si>
  <si>
    <t>Staff Commuting: Black Cab</t>
  </si>
  <si>
    <t>Staff Commuting: Local Bus</t>
  </si>
  <si>
    <t>Staff Commuting: Local London Bus</t>
  </si>
  <si>
    <t>Staff Commuting: Average Local Bus</t>
  </si>
  <si>
    <t>Staff Commuting: Coach</t>
  </si>
  <si>
    <t>Staff Commuting: National Rail</t>
  </si>
  <si>
    <t>Staff Commuting: International Rail</t>
  </si>
  <si>
    <t>Staff Commuting: Light Rail &amp; Tram</t>
  </si>
  <si>
    <t>Staff Commuting: London Underground</t>
  </si>
  <si>
    <t xml:space="preserve">Staff Commuting: Domestic Flight </t>
  </si>
  <si>
    <t>Staff Commuting: Average Short-haul Flight (≤ 3700km)</t>
  </si>
  <si>
    <t>Staff Commuting: Economy Short-haul Flight (≤ 3700km)</t>
  </si>
  <si>
    <t>Staff Commuting: Business Short-haul Flight (≤ 3700km)</t>
  </si>
  <si>
    <t>Staff Commuting: First Class Short-haul Flight (≤ 3700km)</t>
  </si>
  <si>
    <t>Staff Commuting: Average Long-haul Flight (&gt; 3700km)</t>
  </si>
  <si>
    <t>Staff Commuting: Economy Long-haul Flight (&gt; 3700km)</t>
  </si>
  <si>
    <t>Staff Commuting: Business Long-haul Flight (&gt; 3700km)</t>
  </si>
  <si>
    <t>Staff Commuting: First Class Long-haul Flight (&gt; 3700km)</t>
  </si>
  <si>
    <t>Staff Commuting: Average International Flight (to/from non UK)</t>
  </si>
  <si>
    <t>Staff Commuting: Economy International Flight (to/from non UK)</t>
  </si>
  <si>
    <t>Staff Commuting: Premium Economy International Flight (to/from non UK)</t>
  </si>
  <si>
    <t>Staff Commuting: Business International Flight (to/from non UK)</t>
  </si>
  <si>
    <t>Staff Commuting: First Class International Flight (to/from non UK)</t>
  </si>
  <si>
    <t>Staff Commuting: Ferry Foot Passenger</t>
  </si>
  <si>
    <t>Staff Commuting: Ferry Car Passenger</t>
  </si>
  <si>
    <t>Staff Commuting: Ferry Average Passenger</t>
  </si>
  <si>
    <t>EV T&amp;D Staff Commuting</t>
  </si>
  <si>
    <t>Staff Commuting: Small Car - Plug-in Hybrid Electric T&amp;D Losses</t>
  </si>
  <si>
    <t>Staff Commuting: Small Car - Battery Electric T&amp;D Losses</t>
  </si>
  <si>
    <t>Staff Commuting: Medium Car - Plug-in Hybrid Electric T&amp;D Losses</t>
  </si>
  <si>
    <t>Staff Commuting: Medium Car - Battery Electric T&amp;D Losses</t>
  </si>
  <si>
    <t>Staff Commuting: Large Car - Plug-in Hybrid Electric T&amp;D Losses</t>
  </si>
  <si>
    <t>Staff Commuting: Large Car - Battery Electric T&amp;D Losses</t>
  </si>
  <si>
    <t>Staff Commuting: Average Car - Plug-in Hybrid Electric T&amp;D Losses</t>
  </si>
  <si>
    <t>Staff Commuting: Average Car - Battery Electric T&amp;D Losses</t>
  </si>
  <si>
    <t>Waste Production</t>
  </si>
  <si>
    <t>Waste: Commercial and Industrial - Combustion (Incineration)</t>
  </si>
  <si>
    <t>Waste: Commercial and Industrial - Landfill</t>
  </si>
  <si>
    <t>Waste: Food and Drink - Combustion (Incineration)</t>
  </si>
  <si>
    <t>Waste: Food and Drink - Composting</t>
  </si>
  <si>
    <t>Waste: Food and Drink - Landfill</t>
  </si>
  <si>
    <t>Waste: Food and Drink - Anaerobic Digestion</t>
  </si>
  <si>
    <t>Waste: Paper and Board Mixed - Closed Loop (Recycling)</t>
  </si>
  <si>
    <t>Waste: Paper and Board Mixed - Combustion (Incineration)</t>
  </si>
  <si>
    <t>Waste: Paper and Board Mixed - Composting</t>
  </si>
  <si>
    <t>Waste: Paper and Board Mixed - Landfill</t>
  </si>
  <si>
    <t>Hotel Stay</t>
  </si>
  <si>
    <t>Hotel Stay: UK</t>
  </si>
  <si>
    <t>Room per Night</t>
  </si>
  <si>
    <t>Hotel Stay: UK (London)</t>
  </si>
  <si>
    <t>Hotel Stay: Australia</t>
  </si>
  <si>
    <t>Hotel Stay: Belgium</t>
  </si>
  <si>
    <t>Hotel Stay: Brazil</t>
  </si>
  <si>
    <t>Hotel Stay: Canada</t>
  </si>
  <si>
    <t>Hotel Stay: Chile</t>
  </si>
  <si>
    <t>Hotel Stay: China</t>
  </si>
  <si>
    <t>Hotel Stay: Colombia</t>
  </si>
  <si>
    <t>Hotel Stay: Costa Rica</t>
  </si>
  <si>
    <t>Hotel Stay: Egypt</t>
  </si>
  <si>
    <t>Hotel Stay: France</t>
  </si>
  <si>
    <t>Hotel Stay: Germany</t>
  </si>
  <si>
    <t>Hotel Stay: Hong Kong, China</t>
  </si>
  <si>
    <t>Hotel Stay: India</t>
  </si>
  <si>
    <t>Hotel Stay: Indonesia</t>
  </si>
  <si>
    <t>Hotel Stay: Italy</t>
  </si>
  <si>
    <t>Hotel Stay: Japan</t>
  </si>
  <si>
    <t>Hotel Stay: Jordan</t>
  </si>
  <si>
    <t>Hotel Stay: Korea</t>
  </si>
  <si>
    <t>Hotel Stay: Malaysia</t>
  </si>
  <si>
    <t>Hotel Stay: Maldives</t>
  </si>
  <si>
    <t>Hotel Stay: Mexico</t>
  </si>
  <si>
    <t>Hotel Stay: Netherlands</t>
  </si>
  <si>
    <t>Hotel Stay: Oman</t>
  </si>
  <si>
    <t>Hotel Stay: Philippines</t>
  </si>
  <si>
    <t>Hotel Stay: Portugal</t>
  </si>
  <si>
    <t>Hotel Stay: Qatar</t>
  </si>
  <si>
    <t>Hotel Stay: Russian Federation</t>
  </si>
  <si>
    <t>Hotel Stay: Saudi Arabia</t>
  </si>
  <si>
    <t>Hotel Stay: Singapore</t>
  </si>
  <si>
    <t>Hotel Stay: South Africa</t>
  </si>
  <si>
    <t>Hotel Stay: Spain</t>
  </si>
  <si>
    <t>Hotel Stay: Switzerland</t>
  </si>
  <si>
    <t>Hotel Stay: Thailand</t>
  </si>
  <si>
    <t>Hotel Stay: Turkey</t>
  </si>
  <si>
    <t>Hotel Stay: United Arab Emirates</t>
  </si>
  <si>
    <t>Hotel Stay: United States</t>
  </si>
  <si>
    <t>Hotel Stay: Vietnam</t>
  </si>
  <si>
    <t>Homeworking</t>
  </si>
  <si>
    <t>Office Equipment</t>
  </si>
  <si>
    <t>per FTE Working Hour</t>
  </si>
  <si>
    <t>Heating</t>
  </si>
  <si>
    <t>Homeworking (Office Equipment + Heating)</t>
  </si>
  <si>
    <t>Well To Tank: Stationary Combustion Fuels</t>
  </si>
  <si>
    <t>Well To Tank: Gas Consumption</t>
  </si>
  <si>
    <t>Well To Tank: Gas Oil (Red Diesel) Consumption</t>
  </si>
  <si>
    <t>Well To Tank: Kerosene (Burning Oil)</t>
  </si>
  <si>
    <t>Well To Tank: Propane</t>
  </si>
  <si>
    <t>Well To Tank: Liquid Petrolium Gas (LPG)</t>
  </si>
  <si>
    <t>Well To Tank: Biodiesel: Hydrotreated Vegetable Oil (HVO)</t>
  </si>
  <si>
    <t>Well To Tank: Biodiesel: ME</t>
  </si>
  <si>
    <t>Well To Tank: Bioethanol</t>
  </si>
  <si>
    <t>Well To Tank: Wood Logs</t>
  </si>
  <si>
    <t>Well To Tank: Wood Chips</t>
  </si>
  <si>
    <t>Well To Tank: Wood Pellets</t>
  </si>
  <si>
    <t>Well To Tank: Vehicle Fleet</t>
  </si>
  <si>
    <t>Well To Tank: Vehicle Fleet: Diesel Consumption</t>
  </si>
  <si>
    <t>Well To Tank: Vehicle Fleet: Petrol Consumption</t>
  </si>
  <si>
    <t>Well To Tank: Electricity Consumption</t>
  </si>
  <si>
    <t>Well To Tank: Vehicle Fleet: Electric &amp; Plug-in Hybrid Electricity Consumption</t>
  </si>
  <si>
    <t>Well To Tank: Electricity Consumption Transmission &amp; Distribution Losses</t>
  </si>
  <si>
    <t>Well To Tank: Electricity Consumption T&amp;D Losses</t>
  </si>
  <si>
    <t>Well To Tank Vehicle Fleet: Electric &amp; Plug-in Hybrid Electricity Consumption T&amp;D Losses</t>
  </si>
  <si>
    <t>Well To Tank: Business Travel</t>
  </si>
  <si>
    <t>Well To Tank Business Travel: Small Car - Diesel (≤ 1.7 litre)</t>
  </si>
  <si>
    <t>Well To Tank Business Travel: Small Car - Petrol (≤ 1.4 litre)</t>
  </si>
  <si>
    <t>Well To Tank Business Travel: Small Car - Hybrid</t>
  </si>
  <si>
    <t>Well To Tank Business Travel: Small Car - Plug-in Hybrid Electric</t>
  </si>
  <si>
    <t>Well To Tank Business Travel: Small Car - Battery Electric</t>
  </si>
  <si>
    <t>Well To Tank Business Travel: Small Car - Unknown</t>
  </si>
  <si>
    <t>Well To Tank Business Travel: Medium Car - Diesel (1.7 - 2.0 litre)</t>
  </si>
  <si>
    <t>Well To Tank Business Travel: Medium Car - Petrol (1.4 - 2.0 litre)</t>
  </si>
  <si>
    <t>Well To Tank Business Travel: Medium Car - Hybrid</t>
  </si>
  <si>
    <t>Well To Tank Business Travel: Medium Car - CNG (1.4 - 2.0 litre)</t>
  </si>
  <si>
    <t>Well To Tank Business Travel: Medium Car - LPG (1.4 - 2.0 litre)</t>
  </si>
  <si>
    <t>Well To Tank Business Travel: Medium Car - Plug-in Hybrid Electric</t>
  </si>
  <si>
    <t>Well To Tank Business Travel: Medium Car - Electric</t>
  </si>
  <si>
    <t>Well To Tank Business Travel: Medium Car - Unknown</t>
  </si>
  <si>
    <t>Well To Tank Business Travel: Large Car - Diesel (&gt; 2.0 litre)</t>
  </si>
  <si>
    <t>Well To Tank Business Travel: Large Car - Petrol (&gt; 2.0 litre)</t>
  </si>
  <si>
    <t>Well To Tank Business Travel: Large Car - Hybrid</t>
  </si>
  <si>
    <t>Well To Tank Business Travel: Large Car - CNG (&gt; 2.0 litre)</t>
  </si>
  <si>
    <t>Well To Tank Business Travel: Large Car - LPG (&gt; 2.0 litre)</t>
  </si>
  <si>
    <t>Well To Tank Business Travel: Large Car - Plug-in Hybrid Electric</t>
  </si>
  <si>
    <t>Well To Tank Business Travel: Large Car - Electric</t>
  </si>
  <si>
    <t>Well To Tank Business Travel: Large Car - Unknown</t>
  </si>
  <si>
    <t>Well To Tank Business Travel: Average Car - Diesel</t>
  </si>
  <si>
    <t>Well To Tank Business Travel: Average Car - Petrol</t>
  </si>
  <si>
    <t>Well To Tank Business Travel: Average Car - Hybrid</t>
  </si>
  <si>
    <t>Well To Tank Business Travel: Average Car - CNG</t>
  </si>
  <si>
    <t>Well To Tank Business Travel: Average Car - LPG</t>
  </si>
  <si>
    <t>Well To Tank Business Travel: Average Car - Plug-in Hybrid Electric</t>
  </si>
  <si>
    <t>Well To Tank Business Travel: Average Car - Electric</t>
  </si>
  <si>
    <t>Well To Tank Business Travel: Average Car - Unknown</t>
  </si>
  <si>
    <t>Well To Tank Business Travel: Small Motorbike</t>
  </si>
  <si>
    <t>Well To Tank Business Travel: Medium Motorbike</t>
  </si>
  <si>
    <t>Well To Tank Business Travel: Large Motorbike</t>
  </si>
  <si>
    <t>Well To Tank Business Travel: Average Motorbike</t>
  </si>
  <si>
    <t>Well To Tank Business Travel: Regular Taxi</t>
  </si>
  <si>
    <t>Well To Tank Business Travel: Black Cab</t>
  </si>
  <si>
    <t>Well To Tank Business Travel: Local Bus</t>
  </si>
  <si>
    <t>Well To Tank Business Travel: Local London Bus</t>
  </si>
  <si>
    <t>Well To Tank Business Travel: Average Local Bus</t>
  </si>
  <si>
    <t>Well To Tank Business Travel: Coach</t>
  </si>
  <si>
    <t>Well To Tank Business Travel: National Rail</t>
  </si>
  <si>
    <t>Well To Tank Business Travel: International Rail</t>
  </si>
  <si>
    <t>Well To Tank Business Travel: Light Rail &amp; Tram</t>
  </si>
  <si>
    <t>Well To Tank Business Travel: London Underground</t>
  </si>
  <si>
    <t xml:space="preserve">Well To Tank Business Travel: Domestic Flight </t>
  </si>
  <si>
    <t>Well To Tank Business Travel: Average Short-haul Flight (≤ 3700km)</t>
  </si>
  <si>
    <t>Well To Tank Business Travel: Economy Short-haul Flight (≤ 3700km)</t>
  </si>
  <si>
    <t>Well To Tank Business Travel: Business Short-haul Flight (≤ 3700km)</t>
  </si>
  <si>
    <t>Well To Tank Business Travel: First Class Short-haul Flight (≤ 3700km)</t>
  </si>
  <si>
    <t>Well To Tank Business Travel: Average Long-haul Flight (&gt; 3700km)</t>
  </si>
  <si>
    <t>Well To Tank Business Travel: Economy Long-haul Flight (&gt; 3700km)</t>
  </si>
  <si>
    <t>Well To Tank Business Travel: Business Long-haul Flight (&gt; 3700km)</t>
  </si>
  <si>
    <t>Well To Tank Business Travel: First Class Long-haul Flight (&gt; 3700km)</t>
  </si>
  <si>
    <t>Well To Tank Business Travel: Average International Flight (to/from non UK)</t>
  </si>
  <si>
    <t>Well To Tank Business Travel: Economy International Flight (to/from non UK)</t>
  </si>
  <si>
    <t>Well To Tank Business Travel: Premium Economy International Flight (to/from non UK)</t>
  </si>
  <si>
    <t>Well To Tank Business Travel: Business International Flight (to/from non UK)</t>
  </si>
  <si>
    <t>Well To Tank Business Travel: First Class International Flight (to/from non UK)</t>
  </si>
  <si>
    <t>Well To Tank Business Travel: Ferry Foot Passenger</t>
  </si>
  <si>
    <t>Well To Tank Business Travel: Ferry Car Passenger</t>
  </si>
  <si>
    <t>Well To Tank Business Travel: Ferry Average Passenger</t>
  </si>
  <si>
    <t>Well To Tank: Staff Commuting</t>
  </si>
  <si>
    <t>Well To Tank Staff Commuting: Small Car - Diesel (≤ 1.7 litre)</t>
  </si>
  <si>
    <t>Well To Tank Staff Commuting: Small Car - Petrol (≤ 1.4 litre)</t>
  </si>
  <si>
    <t>Well To Tank Staff Commuting: Small Car - Hybrid</t>
  </si>
  <si>
    <t>Well To Tank Staff Commuting: Small Car - Plug-in Hybrid Electric</t>
  </si>
  <si>
    <t>Well To Tank Staff Commuting: Small Car - Battery Electric</t>
  </si>
  <si>
    <t>Well To Tank Staff Commuting: Small Car - Unknown</t>
  </si>
  <si>
    <t>Well To Tank Staff Commuting: Medium Car - Diesel (1.7 - 2.0 litre)</t>
  </si>
  <si>
    <t>Well To Tank Staff Commuting: Medium Car - Petrol (1.4 - 2.0 litre)</t>
  </si>
  <si>
    <t>Well To Tank Staff Commuting: Medium Car - Hybrid</t>
  </si>
  <si>
    <t>Well To Tank Staff Commuting: Medium Car - CNG (1.4 - 2.0 litre)</t>
  </si>
  <si>
    <t>Well To Tank Staff Commuting: Medium Car - LPG (1.4 - 2.0 litre)</t>
  </si>
  <si>
    <t>Well To Tank Staff Commuting: Medium Car - Plug-in Hybrid Electric</t>
  </si>
  <si>
    <t>Well To Tank Staff Commuting: Medium Car - Electric</t>
  </si>
  <si>
    <t>Well To Tank Staff Commuting: Medium Car - Unknown</t>
  </si>
  <si>
    <t>Well To Tank Staff Commuting: Large Car - Diesel (&gt; 2.0 litre)</t>
  </si>
  <si>
    <t>Well To Tank Staff Commuting: Large Car - Petrol (&gt; 2.0 litre)</t>
  </si>
  <si>
    <t>Well To Tank Staff Commuting: Large Car - Hybrid</t>
  </si>
  <si>
    <t>Well To Tank Staff Commuting: Large Car - CNG (&gt; 2.0 litre)</t>
  </si>
  <si>
    <t>Well To Tank Staff Commuting: Large Car - LPG (&gt; 2.0 litre)</t>
  </si>
  <si>
    <t>Well To Tank Staff Commuting: Large Car - Plug-in Hybrid Electric</t>
  </si>
  <si>
    <t>Well To Tank Staff Commuting: Large Car - Electric</t>
  </si>
  <si>
    <t>Well To Tank Staff Commuting: Large Car - Unknown</t>
  </si>
  <si>
    <t>Well To Tank Staff Commuting: Average Car - Diesel</t>
  </si>
  <si>
    <t>Well To Tank Staff Commuting: Average Car - Petrol</t>
  </si>
  <si>
    <t>Well To Tank Staff Commuting: Average Car - Hybrid</t>
  </si>
  <si>
    <t>Well To Tank Staff Commuting: Average Car - CNG</t>
  </si>
  <si>
    <t>Well To Tank Staff Commuting: Average Car - LPG</t>
  </si>
  <si>
    <t>Well To Tank Staff Commuting: Average Car - Plug-in Hybrid Electric</t>
  </si>
  <si>
    <t>Well To Tank Staff Commuting: Average Car - Electric</t>
  </si>
  <si>
    <t>Well To Tank Staff Commuting: Average Car - Unknown</t>
  </si>
  <si>
    <t>Well To Tank Staff Commuting: Small Motorbike</t>
  </si>
  <si>
    <t>Well To Tank Staff Commuting: Medium Motorbike</t>
  </si>
  <si>
    <t>Well To Tank Staff Commuting: Large Motorbike</t>
  </si>
  <si>
    <t>Well To Tank Staff Commuting: Average Motorbike</t>
  </si>
  <si>
    <t>Well To Tank Staff Commuting: Regular Taxi</t>
  </si>
  <si>
    <t>Well To Tank Staff Commuting: Black Cab</t>
  </si>
  <si>
    <t>Well To Tank Staff Commuting: Local Bus</t>
  </si>
  <si>
    <t>Well To Tank Staff Commuting: Local London Bus</t>
  </si>
  <si>
    <t>Well To Tank Staff Commuting: Average Local Bus</t>
  </si>
  <si>
    <t>Well To Tank Staff Commuting: Coach</t>
  </si>
  <si>
    <t>Well To Tank Staff Commuting: National Rail</t>
  </si>
  <si>
    <t>Well To Tank Staff Commuting: International Rail</t>
  </si>
  <si>
    <t>Well To Tank Staff Commuting: Light Rail &amp; Tram</t>
  </si>
  <si>
    <t>Well To Tank Staff Commuting: London Underground</t>
  </si>
  <si>
    <t xml:space="preserve">Well To Tank Staff Commuting: Domestic Flight </t>
  </si>
  <si>
    <t>Well To Tank Staff Commuting: Average Short-haul Flight (≤ 3700km)</t>
  </si>
  <si>
    <t>Well To Tank Staff Commuting: Economy Short-haul Flight (≤ 3700km)</t>
  </si>
  <si>
    <t>Well To Tank Staff Commuting: Business Short-haul Flight (≤ 3700km)</t>
  </si>
  <si>
    <t>Well To Tank Staff Commuting: First Class Short-haul Flight (≤ 3700km)</t>
  </si>
  <si>
    <t>Well To Tank Staff Commuting: Average Long-haul Flight (&gt; 3700km)</t>
  </si>
  <si>
    <t>Well To Tank Staff Commuting: Economy Long-haul Flight (&gt; 3700km)</t>
  </si>
  <si>
    <t>Well To Tank Staff Commuting: Business Long-haul Flight (&gt; 3700km)</t>
  </si>
  <si>
    <t>Well To Tank Staff Commuting: First Class Long-haul Flight (&gt; 3700km)</t>
  </si>
  <si>
    <t>Well To Tank Staff Commuting: Average International Flight (to/from non UK)</t>
  </si>
  <si>
    <t>Well To Tank Staff Commuting: Economy International Flight (to/from non UK)</t>
  </si>
  <si>
    <t>Well To Tank Staff Commuting: Premium Economy International Flight (to/from non UK)</t>
  </si>
  <si>
    <t>Well To Tank Staff Commuting: Business International Flight (to/from non UK)</t>
  </si>
  <si>
    <t>Well To Tank Staff Commuting: First Class International Flight (to/from non UK)</t>
  </si>
  <si>
    <t>Well To Tank Staff Commuting: Ferry Foot Passenger</t>
  </si>
  <si>
    <t>Well To Tank Staff Commuting: Ferry Car Passenger</t>
  </si>
  <si>
    <t>Well To Tank Staff Commuting: Ferry Average Passenger</t>
  </si>
  <si>
    <t>Scope 3 Carbon Offsetting</t>
  </si>
  <si>
    <t>Verified Carbon Offsets Allocated to Scope 3</t>
  </si>
  <si>
    <t>Scope 3 Gross Emissions Total</t>
  </si>
  <si>
    <t>Scope 3 Net Emissions Total</t>
  </si>
  <si>
    <t>Greenhouse Gas Emissions Report: Out of Scope</t>
  </si>
  <si>
    <t>Out of Scope Emissions</t>
  </si>
  <si>
    <r>
      <t>Out of scope emissions refer to emissions related to direct CO</t>
    </r>
    <r>
      <rPr>
        <sz val="11"/>
        <rFont val="Calibri"/>
        <family val="2"/>
      </rPr>
      <t>₂</t>
    </r>
    <r>
      <rPr>
        <sz val="11"/>
        <rFont val="Arial"/>
        <family val="2"/>
      </rPr>
      <t xml:space="preserve"> from the burning of biogenic materials (biomass &amp; biofuels) and electricity consumption. These emissions are net zero, due to their equivalent absorption of </t>
    </r>
  </si>
  <si>
    <t>CO₂ prior to being used as a fuel source. Diesel and petrol both contain a mix of ethanol in the UK, with the UK also using some biogenic sources when generating electricity, hence their inclusion below.</t>
  </si>
  <si>
    <t>These emissions do not need to be officially reported in your greenhouse gas report / carbon footprint.</t>
  </si>
  <si>
    <t>However, it is sensible to be aware of these out of scope emissions. We would recommend including a section on these in your emissions reports.</t>
  </si>
  <si>
    <t>kgCO₂</t>
  </si>
  <si>
    <t>tCO₂</t>
  </si>
  <si>
    <t>Stationary Combution Fuels</t>
  </si>
  <si>
    <t>Out of Scope Gross Emissions Total</t>
  </si>
  <si>
    <t>Greenhouse Gas Emissions Report Summary:</t>
  </si>
  <si>
    <t>Gross Emissions Overview</t>
  </si>
  <si>
    <t>Net Emissions Overview</t>
  </si>
  <si>
    <t>Condensed Greenhouse Gas Report</t>
  </si>
  <si>
    <t>Top Five Emissions Sources</t>
  </si>
  <si>
    <t>Scope</t>
  </si>
  <si>
    <t>Gross Emissions (tCO₂e)</t>
  </si>
  <si>
    <t>Net Emissions (tCO₂e)</t>
  </si>
  <si>
    <t>Emissions Source</t>
  </si>
  <si>
    <t>Sum of tCO₂e</t>
  </si>
  <si>
    <t>Scope 1</t>
  </si>
  <si>
    <t>Scope 2</t>
  </si>
  <si>
    <t>Scope 3</t>
  </si>
  <si>
    <t>Refrigerant Gas</t>
  </si>
  <si>
    <t>Total (Gross)</t>
  </si>
  <si>
    <t>Total (Net)</t>
  </si>
  <si>
    <t>Renewable Energy Supplier / Tariff</t>
  </si>
  <si>
    <t>Scope 3 Allocated Carbon Offsets</t>
  </si>
  <si>
    <t>Carbon Offsets</t>
  </si>
  <si>
    <t>Scope 1 Allocated Carbon Offsets</t>
  </si>
  <si>
    <t>Scope 2 Allocated Carbon Offsets</t>
  </si>
  <si>
    <t>Grand Total</t>
  </si>
  <si>
    <t xml:space="preserve">Total </t>
  </si>
  <si>
    <t>Gross Emissions</t>
  </si>
  <si>
    <t>Net Emissions</t>
  </si>
  <si>
    <t>Out of Scope</t>
  </si>
  <si>
    <t>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</si>
</sst>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0.0000"/>
    <numFmt numFmtId="165" formatCode="_-* #,##0.0_-;\-* #,##0.0_-;_-* &quot;-&quot;??_-;_-@_-"/>
    <numFmt numFmtId="166" formatCode="_-* #,##0.000_-;\-* #,##0.000_-;_-* &quot;-&quot;??_-;_-@_-"/>
  </numFmts>
  <fonts count="18" x14ac:knownFonts="1">
    <font>
      <sz val="11"/>
      <color theme="1"/>
      <name val="Calibri"/>
      <family val="2"/>
      <scheme val="minor"/>
    </font>
    <font>
      <sz val="11"/>
      <color theme="1"/>
      <name val="Calibri"/>
      <family val="2"/>
      <scheme val="minor"/>
    </font>
    <font>
      <sz val="11"/>
      <color theme="1"/>
      <name val="Arial"/>
      <family val="2"/>
    </font>
    <font>
      <b/>
      <sz val="11"/>
      <color theme="1"/>
      <name val="Arial"/>
      <family val="2"/>
    </font>
    <font>
      <b/>
      <sz val="12"/>
      <color theme="1"/>
      <name val="Arial"/>
      <family val="2"/>
    </font>
    <font>
      <sz val="11"/>
      <name val="Arial"/>
      <family val="2"/>
    </font>
    <font>
      <b/>
      <sz val="16"/>
      <color theme="1"/>
      <name val="Arial"/>
      <family val="2"/>
    </font>
    <font>
      <b/>
      <sz val="9"/>
      <color indexed="81"/>
      <name val="Tahoma"/>
      <family val="2"/>
    </font>
    <font>
      <b/>
      <sz val="11"/>
      <color theme="0"/>
      <name val="Arial"/>
      <family val="2"/>
    </font>
    <font>
      <sz val="11"/>
      <color theme="1"/>
      <name val="Calibri"/>
      <family val="2"/>
    </font>
    <font>
      <sz val="9"/>
      <color indexed="81"/>
      <name val="Tahoma"/>
      <family val="2"/>
    </font>
    <font>
      <sz val="8"/>
      <name val="Calibri"/>
      <family val="2"/>
      <scheme val="minor"/>
    </font>
    <font>
      <sz val="11"/>
      <name val="Calibri"/>
      <family val="2"/>
    </font>
    <font>
      <b/>
      <sz val="10"/>
      <color theme="1"/>
      <name val="Arial"/>
      <family val="2"/>
    </font>
    <font>
      <b/>
      <sz val="18"/>
      <color rgb="FF9F164F"/>
      <name val="Arial"/>
      <family val="2"/>
    </font>
    <font>
      <sz val="11"/>
      <color theme="0"/>
      <name val="Arial"/>
    </font>
    <font>
      <b/>
      <sz val="11"/>
      <color theme="0"/>
      <name val="Arial"/>
    </font>
    <font>
      <sz val="11"/>
      <color theme="1"/>
      <name val="Arial"/>
    </font>
  </fonts>
  <fills count="17">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rgb="FFFF8F8F"/>
        <bgColor indexed="64"/>
      </patternFill>
    </fill>
    <fill>
      <patternFill patternType="solid">
        <fgColor rgb="FF9F164F"/>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rgb="FF9C1A46"/>
        <bgColor indexed="64"/>
      </patternFill>
    </fill>
    <fill>
      <patternFill patternType="solid">
        <fgColor theme="8" tint="0.59999389629810485"/>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rgb="FFCAC2F4"/>
        <bgColor indexed="64"/>
      </patternFill>
    </fill>
    <fill>
      <patternFill patternType="solid">
        <fgColor rgb="FFA31449"/>
        <bgColor indexed="64"/>
      </patternFill>
    </fill>
    <fill>
      <patternFill patternType="solid">
        <fgColor rgb="FFF6BCD3"/>
        <bgColor indexed="64"/>
      </patternFill>
    </fill>
  </fills>
  <borders count="62">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right/>
      <top style="medium">
        <color indexed="64"/>
      </top>
      <bottom style="thin">
        <color indexed="64"/>
      </bottom>
      <diagonal/>
    </border>
    <border>
      <left style="medium">
        <color indexed="64"/>
      </left>
      <right style="medium">
        <color indexed="64"/>
      </right>
      <top style="medium">
        <color indexed="64"/>
      </top>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right/>
      <top style="thin">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s>
  <cellStyleXfs count="2">
    <xf numFmtId="0" fontId="0" fillId="0" borderId="0"/>
    <xf numFmtId="43" fontId="1" fillId="0" borderId="0" applyFont="0" applyFill="0" applyBorder="0" applyAlignment="0" applyProtection="0"/>
  </cellStyleXfs>
  <cellXfs count="294">
    <xf numFmtId="0" fontId="0" fillId="0" borderId="0" xfId="0"/>
    <xf numFmtId="0" fontId="3" fillId="3" borderId="0" xfId="0" applyFont="1" applyFill="1"/>
    <xf numFmtId="0" fontId="2" fillId="3" borderId="0" xfId="0" applyFont="1" applyFill="1"/>
    <xf numFmtId="0" fontId="0" fillId="3" borderId="0" xfId="0" applyFill="1"/>
    <xf numFmtId="0" fontId="6" fillId="3" borderId="0" xfId="0" applyFont="1" applyFill="1"/>
    <xf numFmtId="165" fontId="2" fillId="7" borderId="24" xfId="1" applyNumberFormat="1" applyFont="1" applyFill="1" applyBorder="1" applyProtection="1"/>
    <xf numFmtId="165" fontId="2" fillId="7" borderId="13" xfId="1" applyNumberFormat="1" applyFont="1" applyFill="1" applyBorder="1" applyProtection="1"/>
    <xf numFmtId="165" fontId="2" fillId="6" borderId="13" xfId="1" applyNumberFormat="1" applyFont="1" applyFill="1" applyBorder="1" applyProtection="1"/>
    <xf numFmtId="165" fontId="2" fillId="6" borderId="17" xfId="1" applyNumberFormat="1" applyFont="1" applyFill="1" applyBorder="1" applyProtection="1"/>
    <xf numFmtId="0" fontId="3" fillId="3" borderId="0" xfId="0" applyFont="1" applyFill="1" applyAlignment="1">
      <alignment vertical="center"/>
    </xf>
    <xf numFmtId="165" fontId="2" fillId="3" borderId="1" xfId="1" applyNumberFormat="1" applyFont="1" applyFill="1" applyBorder="1" applyAlignment="1" applyProtection="1">
      <alignment vertical="center"/>
    </xf>
    <xf numFmtId="43" fontId="2" fillId="4" borderId="1" xfId="1" applyFont="1" applyFill="1" applyBorder="1" applyAlignment="1" applyProtection="1">
      <alignment horizontal="right" vertical="center"/>
      <protection locked="0"/>
    </xf>
    <xf numFmtId="43" fontId="2" fillId="4" borderId="34" xfId="1" applyFont="1" applyFill="1" applyBorder="1" applyAlignment="1" applyProtection="1">
      <alignment horizontal="right" vertical="center"/>
      <protection locked="0"/>
    </xf>
    <xf numFmtId="165" fontId="2" fillId="3" borderId="0" xfId="1" applyNumberFormat="1" applyFont="1" applyFill="1" applyBorder="1" applyProtection="1"/>
    <xf numFmtId="165" fontId="2" fillId="6" borderId="16" xfId="1" applyNumberFormat="1" applyFont="1" applyFill="1" applyBorder="1" applyProtection="1"/>
    <xf numFmtId="165" fontId="2" fillId="7" borderId="17" xfId="1" applyNumberFormat="1" applyFont="1" applyFill="1" applyBorder="1" applyProtection="1"/>
    <xf numFmtId="165" fontId="2" fillId="8" borderId="17" xfId="1" applyNumberFormat="1" applyFont="1" applyFill="1" applyBorder="1" applyProtection="1"/>
    <xf numFmtId="165" fontId="2" fillId="6" borderId="24" xfId="1" applyNumberFormat="1" applyFont="1" applyFill="1" applyBorder="1" applyProtection="1"/>
    <xf numFmtId="0" fontId="2" fillId="3" borderId="0" xfId="0" applyFont="1" applyFill="1" applyAlignment="1">
      <alignment horizontal="left" vertical="top"/>
    </xf>
    <xf numFmtId="165" fontId="2" fillId="6" borderId="15" xfId="1" applyNumberFormat="1" applyFont="1" applyFill="1" applyBorder="1" applyProtection="1"/>
    <xf numFmtId="165" fontId="2" fillId="6" borderId="45" xfId="1" applyNumberFormat="1" applyFont="1" applyFill="1" applyBorder="1" applyProtection="1"/>
    <xf numFmtId="165" fontId="2" fillId="6" borderId="43" xfId="1" applyNumberFormat="1" applyFont="1" applyFill="1" applyBorder="1" applyProtection="1"/>
    <xf numFmtId="165" fontId="2" fillId="8" borderId="45" xfId="1" applyNumberFormat="1" applyFont="1" applyFill="1" applyBorder="1" applyProtection="1"/>
    <xf numFmtId="0" fontId="2" fillId="9" borderId="1" xfId="0" applyFont="1" applyFill="1" applyBorder="1"/>
    <xf numFmtId="0" fontId="2" fillId="9" borderId="1" xfId="0" applyFont="1" applyFill="1" applyBorder="1" applyAlignment="1">
      <alignment vertical="center"/>
    </xf>
    <xf numFmtId="0" fontId="2" fillId="9" borderId="31" xfId="0" applyFont="1" applyFill="1" applyBorder="1"/>
    <xf numFmtId="165" fontId="5" fillId="2" borderId="3" xfId="1" applyNumberFormat="1" applyFont="1" applyFill="1" applyBorder="1" applyProtection="1"/>
    <xf numFmtId="165" fontId="5" fillId="2" borderId="4" xfId="1" applyNumberFormat="1" applyFont="1" applyFill="1" applyBorder="1" applyProtection="1"/>
    <xf numFmtId="165" fontId="5" fillId="2" borderId="0" xfId="1" applyNumberFormat="1" applyFont="1" applyFill="1" applyBorder="1" applyProtection="1"/>
    <xf numFmtId="165" fontId="5" fillId="2" borderId="6" xfId="1" applyNumberFormat="1" applyFont="1" applyFill="1" applyBorder="1" applyProtection="1"/>
    <xf numFmtId="165" fontId="5" fillId="2" borderId="8" xfId="1" applyNumberFormat="1" applyFont="1" applyFill="1" applyBorder="1" applyProtection="1"/>
    <xf numFmtId="165" fontId="5" fillId="2" borderId="9" xfId="1" applyNumberFormat="1" applyFont="1" applyFill="1" applyBorder="1" applyProtection="1"/>
    <xf numFmtId="165" fontId="8" fillId="15" borderId="1" xfId="1" applyNumberFormat="1" applyFont="1" applyFill="1" applyBorder="1" applyAlignment="1" applyProtection="1">
      <alignment vertical="center"/>
    </xf>
    <xf numFmtId="165" fontId="2" fillId="3" borderId="11" xfId="1" applyNumberFormat="1" applyFont="1" applyFill="1" applyBorder="1" applyProtection="1"/>
    <xf numFmtId="165" fontId="2" fillId="7" borderId="45" xfId="1" applyNumberFormat="1" applyFont="1" applyFill="1" applyBorder="1" applyProtection="1"/>
    <xf numFmtId="165" fontId="2" fillId="3" borderId="8" xfId="1" applyNumberFormat="1" applyFont="1" applyFill="1" applyBorder="1" applyProtection="1"/>
    <xf numFmtId="165" fontId="2" fillId="8" borderId="51" xfId="1" applyNumberFormat="1" applyFont="1" applyFill="1" applyBorder="1" applyAlignment="1" applyProtection="1">
      <alignment vertical="center"/>
    </xf>
    <xf numFmtId="43" fontId="2" fillId="6" borderId="26" xfId="1" applyFont="1" applyFill="1" applyBorder="1" applyProtection="1"/>
    <xf numFmtId="43" fontId="2" fillId="6" borderId="22" xfId="1" applyFont="1" applyFill="1" applyBorder="1" applyProtection="1"/>
    <xf numFmtId="43" fontId="2" fillId="6" borderId="36" xfId="1" applyFont="1" applyFill="1" applyBorder="1" applyProtection="1"/>
    <xf numFmtId="43" fontId="2" fillId="6" borderId="20" xfId="1" applyFont="1" applyFill="1" applyBorder="1" applyProtection="1"/>
    <xf numFmtId="43" fontId="2" fillId="6" borderId="21" xfId="1" applyFont="1" applyFill="1" applyBorder="1" applyProtection="1"/>
    <xf numFmtId="43" fontId="2" fillId="6" borderId="46" xfId="1" applyFont="1" applyFill="1" applyBorder="1" applyProtection="1"/>
    <xf numFmtId="43" fontId="2" fillId="6" borderId="44" xfId="1" applyFont="1" applyFill="1" applyBorder="1" applyProtection="1"/>
    <xf numFmtId="43" fontId="2" fillId="8" borderId="46" xfId="1" applyFont="1" applyFill="1" applyBorder="1" applyProtection="1"/>
    <xf numFmtId="43" fontId="2" fillId="8" borderId="22" xfId="1" applyFont="1" applyFill="1" applyBorder="1" applyProtection="1"/>
    <xf numFmtId="43" fontId="2" fillId="3" borderId="0" xfId="1" applyFont="1" applyFill="1" applyBorder="1" applyProtection="1"/>
    <xf numFmtId="43" fontId="2" fillId="8" borderId="52" xfId="1" applyFont="1" applyFill="1" applyBorder="1" applyAlignment="1" applyProtection="1">
      <alignment vertical="center"/>
    </xf>
    <xf numFmtId="43" fontId="2" fillId="7" borderId="26" xfId="1" applyFont="1" applyFill="1" applyBorder="1" applyProtection="1"/>
    <xf numFmtId="43" fontId="2" fillId="7" borderId="20" xfId="1" applyFont="1" applyFill="1" applyBorder="1" applyProtection="1"/>
    <xf numFmtId="43" fontId="2" fillId="7" borderId="22" xfId="1" applyFont="1" applyFill="1" applyBorder="1" applyProtection="1"/>
    <xf numFmtId="43" fontId="2" fillId="3" borderId="11" xfId="1" applyFont="1" applyFill="1" applyBorder="1" applyProtection="1"/>
    <xf numFmtId="43" fontId="2" fillId="7" borderId="46" xfId="1" applyFont="1" applyFill="1" applyBorder="1" applyProtection="1"/>
    <xf numFmtId="43" fontId="2" fillId="3" borderId="8" xfId="1" applyFont="1" applyFill="1" applyBorder="1" applyProtection="1"/>
    <xf numFmtId="0" fontId="5" fillId="3" borderId="0" xfId="0" applyFont="1" applyFill="1" applyAlignment="1" applyProtection="1">
      <alignment vertical="center"/>
      <protection locked="0"/>
    </xf>
    <xf numFmtId="0" fontId="2" fillId="3" borderId="0" xfId="0" applyFont="1" applyFill="1" applyAlignment="1">
      <alignment vertical="top" wrapText="1"/>
    </xf>
    <xf numFmtId="0" fontId="5" fillId="4" borderId="10" xfId="0" applyFont="1" applyFill="1" applyBorder="1" applyAlignment="1" applyProtection="1">
      <alignment horizontal="center" vertical="center"/>
      <protection locked="0"/>
    </xf>
    <xf numFmtId="0" fontId="5" fillId="4" borderId="11" xfId="0" applyFont="1" applyFill="1" applyBorder="1" applyAlignment="1" applyProtection="1">
      <alignment horizontal="center" vertical="center"/>
      <protection locked="0"/>
    </xf>
    <xf numFmtId="0" fontId="5" fillId="4" borderId="12" xfId="0" applyFont="1" applyFill="1" applyBorder="1" applyAlignment="1" applyProtection="1">
      <alignment horizontal="center" vertical="center"/>
      <protection locked="0"/>
    </xf>
    <xf numFmtId="0" fontId="2" fillId="2" borderId="2" xfId="0" applyFont="1" applyFill="1" applyBorder="1" applyAlignment="1">
      <alignment horizontal="left" vertical="top" wrapText="1"/>
    </xf>
    <xf numFmtId="0" fontId="2" fillId="2" borderId="4"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6" xfId="0" applyFont="1" applyFill="1" applyBorder="1" applyAlignment="1">
      <alignment horizontal="left" vertical="top" wrapText="1"/>
    </xf>
    <xf numFmtId="0" fontId="2" fillId="2" borderId="7" xfId="0" applyFont="1" applyFill="1" applyBorder="1" applyAlignment="1">
      <alignment horizontal="left" vertical="top" wrapText="1"/>
    </xf>
    <xf numFmtId="0" fontId="2" fillId="2" borderId="9"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0" xfId="0" applyFont="1" applyFill="1" applyAlignment="1">
      <alignment horizontal="left" vertical="top" wrapText="1"/>
    </xf>
    <xf numFmtId="0" fontId="2" fillId="2" borderId="8" xfId="0" applyFont="1" applyFill="1" applyBorder="1" applyAlignment="1">
      <alignment horizontal="left" vertical="top" wrapText="1"/>
    </xf>
    <xf numFmtId="0" fontId="2" fillId="3" borderId="0" xfId="0" applyFont="1" applyFill="1" applyProtection="1"/>
    <xf numFmtId="0" fontId="6" fillId="3" borderId="0" xfId="0" applyFont="1" applyFill="1" applyProtection="1"/>
    <xf numFmtId="0" fontId="2" fillId="3" borderId="0" xfId="0" applyFont="1" applyFill="1" applyAlignment="1" applyProtection="1">
      <alignment horizontal="left" vertical="top"/>
    </xf>
    <xf numFmtId="0" fontId="4" fillId="3" borderId="0" xfId="0" applyFont="1" applyFill="1" applyAlignment="1" applyProtection="1">
      <alignment horizontal="left" vertical="top"/>
    </xf>
    <xf numFmtId="0" fontId="8" fillId="5" borderId="1" xfId="0" applyFont="1" applyFill="1" applyBorder="1" applyAlignment="1" applyProtection="1">
      <alignment horizontal="center" vertical="center"/>
    </xf>
    <xf numFmtId="0" fontId="8" fillId="5" borderId="1" xfId="0" applyFont="1" applyFill="1" applyBorder="1" applyAlignment="1" applyProtection="1">
      <alignment horizontal="center" vertical="center" wrapText="1"/>
    </xf>
    <xf numFmtId="0" fontId="2" fillId="7" borderId="34" xfId="0" applyFont="1" applyFill="1" applyBorder="1" applyAlignment="1" applyProtection="1">
      <alignment horizontal="center" vertical="center" wrapText="1"/>
    </xf>
    <xf numFmtId="0" fontId="2" fillId="7" borderId="25" xfId="0" applyFont="1" applyFill="1" applyBorder="1" applyProtection="1"/>
    <xf numFmtId="0" fontId="2" fillId="7" borderId="39" xfId="0" applyFont="1" applyFill="1" applyBorder="1" applyProtection="1"/>
    <xf numFmtId="164" fontId="2" fillId="7" borderId="25" xfId="0" applyNumberFormat="1" applyFont="1" applyFill="1" applyBorder="1" applyProtection="1"/>
    <xf numFmtId="0" fontId="2" fillId="7" borderId="41" xfId="0" applyFont="1" applyFill="1" applyBorder="1" applyAlignment="1" applyProtection="1">
      <alignment horizontal="center" vertical="center" wrapText="1"/>
    </xf>
    <xf numFmtId="0" fontId="2" fillId="7" borderId="14" xfId="0" applyFont="1" applyFill="1" applyBorder="1" applyProtection="1"/>
    <xf numFmtId="0" fontId="2" fillId="7" borderId="29" xfId="0" applyFont="1" applyFill="1" applyBorder="1" applyProtection="1"/>
    <xf numFmtId="164" fontId="2" fillId="7" borderId="14" xfId="0" applyNumberFormat="1" applyFont="1" applyFill="1" applyBorder="1" applyProtection="1"/>
    <xf numFmtId="0" fontId="2" fillId="7" borderId="31" xfId="0" applyFont="1" applyFill="1" applyBorder="1" applyAlignment="1" applyProtection="1">
      <alignment horizontal="center" vertical="center" wrapText="1"/>
    </xf>
    <xf numFmtId="0" fontId="2" fillId="7" borderId="38" xfId="0" applyFont="1" applyFill="1" applyBorder="1" applyProtection="1"/>
    <xf numFmtId="0" fontId="2" fillId="7" borderId="30" xfId="0" applyFont="1" applyFill="1" applyBorder="1" applyProtection="1"/>
    <xf numFmtId="164" fontId="2" fillId="7" borderId="38" xfId="0" applyNumberFormat="1" applyFont="1" applyFill="1" applyBorder="1" applyProtection="1"/>
    <xf numFmtId="0" fontId="2" fillId="3" borderId="11" xfId="0" applyFont="1" applyFill="1" applyBorder="1" applyAlignment="1" applyProtection="1">
      <alignment horizontal="center" vertical="center" wrapText="1"/>
    </xf>
    <xf numFmtId="43" fontId="2" fillId="3" borderId="11" xfId="1" applyFont="1" applyFill="1" applyBorder="1" applyAlignment="1" applyProtection="1">
      <alignment horizontal="right" vertical="center"/>
    </xf>
    <xf numFmtId="0" fontId="2" fillId="3" borderId="11" xfId="0" applyFont="1" applyFill="1" applyBorder="1" applyProtection="1"/>
    <xf numFmtId="164" fontId="2" fillId="3" borderId="11" xfId="0" applyNumberFormat="1" applyFont="1" applyFill="1" applyBorder="1" applyProtection="1"/>
    <xf numFmtId="0" fontId="2" fillId="7" borderId="23" xfId="0" applyFont="1" applyFill="1" applyBorder="1" applyProtection="1"/>
    <xf numFmtId="164" fontId="2" fillId="7" borderId="47" xfId="0" applyNumberFormat="1" applyFont="1" applyFill="1" applyBorder="1" applyProtection="1"/>
    <xf numFmtId="0" fontId="2" fillId="3" borderId="8" xfId="0" applyFont="1" applyFill="1" applyBorder="1" applyAlignment="1" applyProtection="1">
      <alignment horizontal="center" vertical="center" wrapText="1"/>
    </xf>
    <xf numFmtId="43" fontId="2" fillId="3" borderId="8" xfId="1" applyFont="1" applyFill="1" applyBorder="1" applyAlignment="1" applyProtection="1">
      <alignment horizontal="right" vertical="center"/>
    </xf>
    <xf numFmtId="0" fontId="2" fillId="3" borderId="8" xfId="0" applyFont="1" applyFill="1" applyBorder="1" applyProtection="1"/>
    <xf numFmtId="164" fontId="2" fillId="3" borderId="8" xfId="0" applyNumberFormat="1" applyFont="1" applyFill="1" applyBorder="1" applyProtection="1"/>
    <xf numFmtId="0" fontId="2" fillId="3" borderId="0" xfId="0" applyFont="1" applyFill="1" applyAlignment="1" applyProtection="1">
      <alignment horizontal="center" vertical="center"/>
    </xf>
    <xf numFmtId="43" fontId="2" fillId="3" borderId="0" xfId="1" applyFont="1" applyFill="1" applyBorder="1" applyAlignment="1" applyProtection="1">
      <alignment horizontal="right" vertical="center"/>
    </xf>
    <xf numFmtId="164" fontId="2" fillId="3" borderId="0" xfId="0" applyNumberFormat="1" applyFont="1" applyFill="1" applyProtection="1"/>
    <xf numFmtId="0" fontId="4" fillId="3" borderId="0" xfId="0" applyFont="1" applyFill="1" applyAlignment="1" applyProtection="1">
      <alignment horizontal="left" vertical="center"/>
    </xf>
    <xf numFmtId="0" fontId="8" fillId="5" borderId="34" xfId="0" applyFont="1" applyFill="1" applyBorder="1" applyAlignment="1" applyProtection="1">
      <alignment horizontal="center" vertical="center"/>
    </xf>
    <xf numFmtId="0" fontId="8" fillId="5" borderId="34" xfId="0" applyFont="1" applyFill="1" applyBorder="1" applyAlignment="1" applyProtection="1">
      <alignment horizontal="center" vertical="center" wrapText="1"/>
    </xf>
    <xf numFmtId="0" fontId="2" fillId="11" borderId="50" xfId="0" applyFont="1" applyFill="1" applyBorder="1" applyAlignment="1" applyProtection="1">
      <alignment horizontal="center" vertical="center"/>
    </xf>
    <xf numFmtId="0" fontId="2" fillId="11" borderId="51" xfId="0" applyFont="1" applyFill="1" applyBorder="1" applyAlignment="1" applyProtection="1">
      <alignment vertical="center"/>
    </xf>
    <xf numFmtId="0" fontId="2" fillId="11" borderId="50" xfId="0" applyFont="1" applyFill="1" applyBorder="1" applyAlignment="1" applyProtection="1">
      <alignment vertical="center"/>
    </xf>
    <xf numFmtId="0" fontId="2" fillId="11" borderId="11" xfId="0" applyFont="1" applyFill="1" applyBorder="1" applyAlignment="1" applyProtection="1">
      <alignment horizontal="right" vertical="center"/>
    </xf>
    <xf numFmtId="165" fontId="2" fillId="11" borderId="51" xfId="1" applyNumberFormat="1" applyFont="1" applyFill="1" applyBorder="1" applyAlignment="1" applyProtection="1">
      <alignment horizontal="right" vertical="center"/>
    </xf>
    <xf numFmtId="165" fontId="2" fillId="11" borderId="52" xfId="1" applyNumberFormat="1" applyFont="1" applyFill="1" applyBorder="1" applyAlignment="1" applyProtection="1">
      <alignment horizontal="right" vertical="center"/>
    </xf>
    <xf numFmtId="0" fontId="3" fillId="3" borderId="1" xfId="0" applyFont="1" applyFill="1" applyBorder="1" applyProtection="1"/>
    <xf numFmtId="43" fontId="2" fillId="3" borderId="1" xfId="1" applyFont="1" applyFill="1" applyBorder="1" applyAlignment="1" applyProtection="1">
      <alignment horizontal="right"/>
    </xf>
    <xf numFmtId="0" fontId="0" fillId="3" borderId="0" xfId="0" applyFill="1" applyProtection="1"/>
    <xf numFmtId="0" fontId="2" fillId="8" borderId="34" xfId="0" applyFont="1" applyFill="1" applyBorder="1" applyAlignment="1" applyProtection="1">
      <alignment horizontal="center" vertical="center" wrapText="1"/>
    </xf>
    <xf numFmtId="0" fontId="2" fillId="8" borderId="25" xfId="0" applyFont="1" applyFill="1" applyBorder="1" applyProtection="1"/>
    <xf numFmtId="0" fontId="2" fillId="8" borderId="39" xfId="0" applyFont="1" applyFill="1" applyBorder="1" applyProtection="1"/>
    <xf numFmtId="164" fontId="2" fillId="8" borderId="25" xfId="0" applyNumberFormat="1" applyFont="1" applyFill="1" applyBorder="1" applyProtection="1"/>
    <xf numFmtId="43" fontId="0" fillId="3" borderId="0" xfId="0" applyNumberFormat="1" applyFill="1" applyProtection="1"/>
    <xf numFmtId="0" fontId="2" fillId="8" borderId="31" xfId="0" applyFont="1" applyFill="1" applyBorder="1" applyAlignment="1" applyProtection="1">
      <alignment horizontal="center" vertical="center" wrapText="1"/>
    </xf>
    <xf numFmtId="0" fontId="2" fillId="8" borderId="38" xfId="0" applyFont="1" applyFill="1" applyBorder="1" applyProtection="1"/>
    <xf numFmtId="0" fontId="2" fillId="8" borderId="32" xfId="0" applyFont="1" applyFill="1" applyBorder="1" applyProtection="1"/>
    <xf numFmtId="164" fontId="2" fillId="8" borderId="38" xfId="0" applyNumberFormat="1" applyFont="1" applyFill="1" applyBorder="1" applyProtection="1"/>
    <xf numFmtId="0" fontId="2" fillId="3" borderId="0" xfId="0" applyFont="1" applyFill="1" applyAlignment="1" applyProtection="1">
      <alignment horizontal="center" vertical="center" wrapText="1"/>
    </xf>
    <xf numFmtId="0" fontId="2" fillId="8" borderId="1" xfId="0" applyFont="1" applyFill="1" applyBorder="1" applyAlignment="1" applyProtection="1">
      <alignment horizontal="center" vertical="center" wrapText="1"/>
    </xf>
    <xf numFmtId="0" fontId="2" fillId="8" borderId="55" xfId="0" applyFont="1" applyFill="1" applyBorder="1" applyAlignment="1" applyProtection="1">
      <alignment vertical="center"/>
    </xf>
    <xf numFmtId="0" fontId="2" fillId="8" borderId="50" xfId="0" applyFont="1" applyFill="1" applyBorder="1" applyAlignment="1" applyProtection="1">
      <alignment vertical="center"/>
    </xf>
    <xf numFmtId="164" fontId="2" fillId="8" borderId="55" xfId="0" applyNumberFormat="1" applyFont="1" applyFill="1" applyBorder="1" applyAlignment="1" applyProtection="1">
      <alignment vertical="center"/>
    </xf>
    <xf numFmtId="0" fontId="2" fillId="12" borderId="50" xfId="0" applyFont="1" applyFill="1" applyBorder="1" applyAlignment="1" applyProtection="1">
      <alignment horizontal="center" vertical="center"/>
    </xf>
    <xf numFmtId="0" fontId="2" fillId="12" borderId="51" xfId="0" applyFont="1" applyFill="1" applyBorder="1" applyAlignment="1" applyProtection="1">
      <alignment vertical="center"/>
    </xf>
    <xf numFmtId="0" fontId="2" fillId="12" borderId="50" xfId="0" applyFont="1" applyFill="1" applyBorder="1" applyAlignment="1" applyProtection="1">
      <alignment vertical="center"/>
    </xf>
    <xf numFmtId="0" fontId="2" fillId="12" borderId="11" xfId="0" applyFont="1" applyFill="1" applyBorder="1" applyAlignment="1" applyProtection="1">
      <alignment horizontal="right" vertical="center"/>
    </xf>
    <xf numFmtId="165" fontId="2" fillId="12" borderId="51" xfId="1" applyNumberFormat="1" applyFont="1" applyFill="1" applyBorder="1" applyAlignment="1" applyProtection="1">
      <alignment horizontal="right" vertical="center"/>
    </xf>
    <xf numFmtId="165" fontId="2" fillId="12" borderId="52" xfId="1" applyNumberFormat="1" applyFont="1" applyFill="1" applyBorder="1" applyAlignment="1" applyProtection="1">
      <alignment horizontal="right" vertical="center"/>
    </xf>
    <xf numFmtId="0" fontId="2" fillId="3" borderId="0" xfId="0" applyFont="1" applyFill="1" applyAlignment="1" applyProtection="1">
      <alignment vertical="center"/>
    </xf>
    <xf numFmtId="0" fontId="2" fillId="3" borderId="0" xfId="0" applyFont="1" applyFill="1" applyAlignment="1" applyProtection="1">
      <alignment horizontal="right" vertical="center"/>
    </xf>
    <xf numFmtId="165" fontId="2" fillId="3" borderId="0" xfId="1" applyNumberFormat="1" applyFont="1" applyFill="1" applyBorder="1" applyAlignment="1" applyProtection="1">
      <alignment horizontal="right" vertical="center"/>
    </xf>
    <xf numFmtId="0" fontId="2" fillId="6" borderId="48" xfId="0" applyFont="1" applyFill="1" applyBorder="1" applyAlignment="1" applyProtection="1">
      <alignment horizontal="center" vertical="center" wrapText="1"/>
    </xf>
    <xf numFmtId="0" fontId="2" fillId="6" borderId="25" xfId="0" applyFont="1" applyFill="1" applyBorder="1" applyProtection="1"/>
    <xf numFmtId="43" fontId="2" fillId="6" borderId="48" xfId="1" applyFont="1" applyFill="1" applyBorder="1" applyAlignment="1" applyProtection="1">
      <alignment horizontal="right" vertical="center"/>
    </xf>
    <xf numFmtId="0" fontId="2" fillId="6" borderId="39" xfId="0" applyFont="1" applyFill="1" applyBorder="1" applyProtection="1"/>
    <xf numFmtId="164" fontId="2" fillId="6" borderId="25" xfId="0" applyNumberFormat="1" applyFont="1" applyFill="1" applyBorder="1" applyProtection="1"/>
    <xf numFmtId="0" fontId="2" fillId="6" borderId="49" xfId="0" applyFont="1" applyFill="1" applyBorder="1" applyAlignment="1" applyProtection="1">
      <alignment horizontal="center" vertical="center" wrapText="1"/>
    </xf>
    <xf numFmtId="0" fontId="2" fillId="6" borderId="38" xfId="0" applyFont="1" applyFill="1" applyBorder="1" applyProtection="1"/>
    <xf numFmtId="43" fontId="2" fillId="6" borderId="49" xfId="1" applyFont="1" applyFill="1" applyBorder="1" applyAlignment="1" applyProtection="1">
      <alignment horizontal="right" vertical="center"/>
    </xf>
    <xf numFmtId="0" fontId="2" fillId="6" borderId="30" xfId="0" applyFont="1" applyFill="1" applyBorder="1" applyProtection="1"/>
    <xf numFmtId="164" fontId="2" fillId="6" borderId="38" xfId="0" applyNumberFormat="1" applyFont="1" applyFill="1" applyBorder="1" applyProtection="1"/>
    <xf numFmtId="0" fontId="2" fillId="6" borderId="34" xfId="0" applyFont="1" applyFill="1" applyBorder="1" applyAlignment="1" applyProtection="1">
      <alignment horizontal="center" vertical="center" wrapText="1"/>
    </xf>
    <xf numFmtId="0" fontId="2" fillId="6" borderId="31" xfId="0" applyFont="1" applyFill="1" applyBorder="1" applyAlignment="1" applyProtection="1">
      <alignment horizontal="center" vertical="center" wrapText="1"/>
    </xf>
    <xf numFmtId="43" fontId="2" fillId="6" borderId="31" xfId="1" applyFont="1" applyFill="1" applyBorder="1" applyAlignment="1" applyProtection="1">
      <alignment horizontal="right" vertical="center"/>
    </xf>
    <xf numFmtId="0" fontId="2" fillId="6" borderId="41" xfId="0" applyFont="1" applyFill="1" applyBorder="1" applyAlignment="1" applyProtection="1">
      <alignment horizontal="center" vertical="center" wrapText="1"/>
    </xf>
    <xf numFmtId="0" fontId="2" fillId="6" borderId="29" xfId="0" applyFont="1" applyFill="1" applyBorder="1" applyProtection="1"/>
    <xf numFmtId="164" fontId="2" fillId="6" borderId="14" xfId="0" applyNumberFormat="1" applyFont="1" applyFill="1" applyBorder="1" applyProtection="1"/>
    <xf numFmtId="0" fontId="2" fillId="6" borderId="42" xfId="0" applyFont="1" applyFill="1" applyBorder="1" applyAlignment="1" applyProtection="1">
      <alignment horizontal="center" vertical="center" wrapText="1"/>
    </xf>
    <xf numFmtId="0" fontId="2" fillId="6" borderId="18" xfId="0" applyFont="1" applyFill="1" applyBorder="1" applyProtection="1"/>
    <xf numFmtId="43" fontId="2" fillId="6" borderId="42" xfId="1" applyFont="1" applyFill="1" applyBorder="1" applyAlignment="1" applyProtection="1">
      <alignment horizontal="right" vertical="center"/>
    </xf>
    <xf numFmtId="0" fontId="2" fillId="6" borderId="14" xfId="0" applyFont="1" applyFill="1" applyBorder="1" applyProtection="1"/>
    <xf numFmtId="0" fontId="2" fillId="6" borderId="57" xfId="0" applyFont="1" applyFill="1" applyBorder="1" applyAlignment="1" applyProtection="1">
      <alignment horizontal="center" vertical="center" wrapText="1"/>
    </xf>
    <xf numFmtId="43" fontId="2" fillId="6" borderId="57" xfId="1" applyFont="1" applyFill="1" applyBorder="1" applyAlignment="1" applyProtection="1">
      <alignment horizontal="right" vertical="center"/>
    </xf>
    <xf numFmtId="0" fontId="2" fillId="6" borderId="28" xfId="0" applyFont="1" applyFill="1" applyBorder="1" applyProtection="1"/>
    <xf numFmtId="164" fontId="2" fillId="6" borderId="18" xfId="0" applyNumberFormat="1" applyFont="1" applyFill="1" applyBorder="1" applyProtection="1"/>
    <xf numFmtId="0" fontId="2" fillId="6" borderId="47" xfId="0" applyFont="1" applyFill="1" applyBorder="1" applyProtection="1"/>
    <xf numFmtId="0" fontId="2" fillId="6" borderId="23" xfId="0" applyFont="1" applyFill="1" applyBorder="1" applyProtection="1"/>
    <xf numFmtId="43" fontId="2" fillId="6" borderId="48" xfId="1" applyFont="1" applyFill="1" applyBorder="1" applyProtection="1"/>
    <xf numFmtId="43" fontId="2" fillId="6" borderId="42" xfId="1" applyFont="1" applyFill="1" applyBorder="1" applyProtection="1"/>
    <xf numFmtId="43" fontId="2" fillId="6" borderId="49" xfId="1" applyFont="1" applyFill="1" applyBorder="1" applyProtection="1"/>
    <xf numFmtId="0" fontId="2" fillId="6" borderId="27" xfId="0" applyFont="1" applyFill="1" applyBorder="1" applyProtection="1"/>
    <xf numFmtId="43" fontId="2" fillId="6" borderId="56" xfId="1" applyFont="1" applyFill="1" applyBorder="1" applyAlignment="1" applyProtection="1">
      <alignment horizontal="right" vertical="center"/>
    </xf>
    <xf numFmtId="164" fontId="2" fillId="6" borderId="35" xfId="0" applyNumberFormat="1" applyFont="1" applyFill="1" applyBorder="1" applyProtection="1"/>
    <xf numFmtId="0" fontId="2" fillId="6" borderId="32" xfId="0" applyFont="1" applyFill="1" applyBorder="1" applyProtection="1"/>
    <xf numFmtId="164" fontId="2" fillId="6" borderId="25" xfId="0" applyNumberFormat="1" applyFont="1" applyFill="1" applyBorder="1" applyAlignment="1" applyProtection="1">
      <alignment vertical="center"/>
    </xf>
    <xf numFmtId="164" fontId="2" fillId="6" borderId="38" xfId="0" applyNumberFormat="1" applyFont="1" applyFill="1" applyBorder="1" applyAlignment="1" applyProtection="1">
      <alignment vertical="center"/>
    </xf>
    <xf numFmtId="0" fontId="2" fillId="6" borderId="25" xfId="0" applyFont="1" applyFill="1" applyBorder="1" applyAlignment="1" applyProtection="1">
      <alignment vertical="center"/>
    </xf>
    <xf numFmtId="0" fontId="2" fillId="6" borderId="38" xfId="0" applyFont="1" applyFill="1" applyBorder="1" applyAlignment="1" applyProtection="1">
      <alignment vertical="center" wrapText="1"/>
    </xf>
    <xf numFmtId="43" fontId="2" fillId="6" borderId="34" xfId="0" applyNumberFormat="1" applyFont="1" applyFill="1" applyBorder="1" applyAlignment="1" applyProtection="1">
      <alignment horizontal="right" vertical="center"/>
    </xf>
    <xf numFmtId="43" fontId="2" fillId="6" borderId="42" xfId="0" applyNumberFormat="1" applyFont="1" applyFill="1" applyBorder="1" applyAlignment="1" applyProtection="1">
      <alignment horizontal="right" vertical="center"/>
    </xf>
    <xf numFmtId="43" fontId="2" fillId="6" borderId="49" xfId="0" applyNumberFormat="1" applyFont="1" applyFill="1" applyBorder="1" applyAlignment="1" applyProtection="1">
      <alignment horizontal="right" vertical="center"/>
    </xf>
    <xf numFmtId="43" fontId="2" fillId="3" borderId="0" xfId="0" applyNumberFormat="1" applyFont="1" applyFill="1" applyAlignment="1" applyProtection="1">
      <alignment horizontal="right" vertical="center"/>
    </xf>
    <xf numFmtId="0" fontId="2" fillId="13" borderId="50" xfId="0" applyFont="1" applyFill="1" applyBorder="1" applyAlignment="1" applyProtection="1">
      <alignment horizontal="center" vertical="center"/>
    </xf>
    <xf numFmtId="0" fontId="2" fillId="13" borderId="51" xfId="0" applyFont="1" applyFill="1" applyBorder="1" applyAlignment="1" applyProtection="1">
      <alignment vertical="center"/>
    </xf>
    <xf numFmtId="0" fontId="2" fillId="13" borderId="50" xfId="0" applyFont="1" applyFill="1" applyBorder="1" applyAlignment="1" applyProtection="1">
      <alignment vertical="center"/>
    </xf>
    <xf numFmtId="0" fontId="2" fillId="13" borderId="11" xfId="0" applyFont="1" applyFill="1" applyBorder="1" applyAlignment="1" applyProtection="1">
      <alignment horizontal="right" vertical="center"/>
    </xf>
    <xf numFmtId="165" fontId="2" fillId="13" borderId="51" xfId="1" applyNumberFormat="1" applyFont="1" applyFill="1" applyBorder="1" applyAlignment="1" applyProtection="1">
      <alignment horizontal="right" vertical="center"/>
    </xf>
    <xf numFmtId="165" fontId="2" fillId="13" borderId="52" xfId="1" applyNumberFormat="1" applyFont="1" applyFill="1" applyBorder="1" applyAlignment="1" applyProtection="1">
      <alignment horizontal="right" vertical="center"/>
    </xf>
    <xf numFmtId="166" fontId="2" fillId="3" borderId="1" xfId="1" applyNumberFormat="1" applyFont="1" applyFill="1" applyBorder="1" applyAlignment="1" applyProtection="1">
      <alignment horizontal="right"/>
    </xf>
    <xf numFmtId="0" fontId="5" fillId="2" borderId="2" xfId="0" applyFont="1" applyFill="1" applyBorder="1" applyAlignment="1" applyProtection="1">
      <alignment horizontal="left" vertical="top"/>
    </xf>
    <xf numFmtId="0" fontId="5" fillId="2" borderId="3" xfId="0" applyFont="1" applyFill="1" applyBorder="1" applyProtection="1"/>
    <xf numFmtId="43" fontId="5" fillId="2" borderId="3" xfId="1" applyFont="1" applyFill="1" applyBorder="1" applyAlignment="1" applyProtection="1">
      <alignment horizontal="right" vertical="center"/>
    </xf>
    <xf numFmtId="164" fontId="5" fillId="2" borderId="3" xfId="0" applyNumberFormat="1" applyFont="1" applyFill="1" applyBorder="1" applyProtection="1"/>
    <xf numFmtId="0" fontId="5" fillId="2" borderId="5" xfId="0" applyFont="1" applyFill="1" applyBorder="1" applyAlignment="1" applyProtection="1">
      <alignment horizontal="left" vertical="top"/>
    </xf>
    <xf numFmtId="0" fontId="5" fillId="2" borderId="0" xfId="0" applyFont="1" applyFill="1" applyProtection="1"/>
    <xf numFmtId="43" fontId="5" fillId="2" borderId="0" xfId="1" applyFont="1" applyFill="1" applyBorder="1" applyAlignment="1" applyProtection="1">
      <alignment horizontal="right" vertical="center"/>
    </xf>
    <xf numFmtId="164" fontId="5" fillId="2" borderId="0" xfId="0" applyNumberFormat="1" applyFont="1" applyFill="1" applyProtection="1"/>
    <xf numFmtId="0" fontId="5" fillId="2" borderId="7" xfId="0" applyFont="1" applyFill="1" applyBorder="1" applyAlignment="1" applyProtection="1">
      <alignment horizontal="left" vertical="top"/>
    </xf>
    <xf numFmtId="0" fontId="5" fillId="2" borderId="8" xfId="0" applyFont="1" applyFill="1" applyBorder="1" applyProtection="1"/>
    <xf numFmtId="43" fontId="5" fillId="2" borderId="8" xfId="1" applyFont="1" applyFill="1" applyBorder="1" applyAlignment="1" applyProtection="1">
      <alignment horizontal="right" vertical="center"/>
    </xf>
    <xf numFmtId="164" fontId="5" fillId="2" borderId="8" xfId="0" applyNumberFormat="1" applyFont="1" applyFill="1" applyBorder="1" applyProtection="1"/>
    <xf numFmtId="0" fontId="2" fillId="14" borderId="39" xfId="0" applyFont="1" applyFill="1" applyBorder="1" applyAlignment="1" applyProtection="1">
      <alignment horizontal="center" vertical="center" wrapText="1"/>
    </xf>
    <xf numFmtId="0" fontId="2" fillId="14" borderId="24" xfId="0" applyFont="1" applyFill="1" applyBorder="1" applyProtection="1"/>
    <xf numFmtId="165" fontId="2" fillId="14" borderId="24" xfId="1" applyNumberFormat="1" applyFont="1" applyFill="1" applyBorder="1" applyAlignment="1" applyProtection="1">
      <alignment horizontal="right" vertical="center"/>
    </xf>
    <xf numFmtId="0" fontId="2" fillId="14" borderId="24" xfId="0" applyFont="1" applyFill="1" applyBorder="1" applyAlignment="1" applyProtection="1">
      <alignment horizontal="right" vertical="center"/>
    </xf>
    <xf numFmtId="43" fontId="2" fillId="14" borderId="26" xfId="1" applyFont="1" applyFill="1" applyBorder="1" applyAlignment="1" applyProtection="1">
      <alignment horizontal="right" vertical="center"/>
    </xf>
    <xf numFmtId="0" fontId="2" fillId="14" borderId="29" xfId="0" applyFont="1" applyFill="1" applyBorder="1" applyAlignment="1" applyProtection="1">
      <alignment horizontal="center" vertical="center" wrapText="1"/>
    </xf>
    <xf numFmtId="0" fontId="2" fillId="14" borderId="13" xfId="0" applyFont="1" applyFill="1" applyBorder="1" applyProtection="1"/>
    <xf numFmtId="165" fontId="2" fillId="14" borderId="13" xfId="1" applyNumberFormat="1" applyFont="1" applyFill="1" applyBorder="1" applyAlignment="1" applyProtection="1">
      <alignment horizontal="right" vertical="center"/>
    </xf>
    <xf numFmtId="0" fontId="2" fillId="14" borderId="13" xfId="0" applyFont="1" applyFill="1" applyBorder="1" applyAlignment="1" applyProtection="1">
      <alignment horizontal="right" vertical="center"/>
    </xf>
    <xf numFmtId="43" fontId="2" fillId="14" borderId="20" xfId="1" applyFont="1" applyFill="1" applyBorder="1" applyAlignment="1" applyProtection="1">
      <alignment horizontal="right" vertical="center"/>
    </xf>
    <xf numFmtId="0" fontId="2" fillId="14" borderId="30" xfId="0" applyFont="1" applyFill="1" applyBorder="1" applyAlignment="1" applyProtection="1">
      <alignment horizontal="center" vertical="center" wrapText="1"/>
    </xf>
    <xf numFmtId="0" fontId="2" fillId="14" borderId="17" xfId="0" applyFont="1" applyFill="1" applyBorder="1" applyProtection="1"/>
    <xf numFmtId="165" fontId="2" fillId="14" borderId="17" xfId="1" applyNumberFormat="1" applyFont="1" applyFill="1" applyBorder="1" applyAlignment="1" applyProtection="1">
      <alignment horizontal="right" vertical="center"/>
    </xf>
    <xf numFmtId="0" fontId="2" fillId="14" borderId="17" xfId="0" applyFont="1" applyFill="1" applyBorder="1" applyAlignment="1" applyProtection="1">
      <alignment horizontal="right" vertical="center"/>
    </xf>
    <xf numFmtId="43" fontId="2" fillId="14" borderId="22" xfId="1" applyFont="1" applyFill="1" applyBorder="1" applyAlignment="1" applyProtection="1">
      <alignment horizontal="right" vertical="center"/>
    </xf>
    <xf numFmtId="165" fontId="2" fillId="3" borderId="0" xfId="1" applyNumberFormat="1" applyFont="1" applyFill="1" applyAlignment="1" applyProtection="1">
      <alignment horizontal="right" vertical="center"/>
    </xf>
    <xf numFmtId="43" fontId="2" fillId="3" borderId="0" xfId="1" applyFont="1" applyFill="1" applyAlignment="1" applyProtection="1">
      <alignment horizontal="right" vertical="center"/>
    </xf>
    <xf numFmtId="0" fontId="2" fillId="14" borderId="34" xfId="0" applyFont="1" applyFill="1" applyBorder="1" applyAlignment="1" applyProtection="1">
      <alignment horizontal="center" vertical="center" wrapText="1"/>
    </xf>
    <xf numFmtId="0" fontId="2" fillId="14" borderId="23" xfId="0" applyFont="1" applyFill="1" applyBorder="1" applyProtection="1"/>
    <xf numFmtId="0" fontId="2" fillId="14" borderId="40" xfId="0" applyFont="1" applyFill="1" applyBorder="1" applyProtection="1"/>
    <xf numFmtId="0" fontId="2" fillId="14" borderId="41" xfId="0" applyFont="1" applyFill="1" applyBorder="1" applyAlignment="1" applyProtection="1">
      <alignment horizontal="center" vertical="center" wrapText="1"/>
    </xf>
    <xf numFmtId="0" fontId="2" fillId="14" borderId="29" xfId="0" applyFont="1" applyFill="1" applyBorder="1" applyProtection="1"/>
    <xf numFmtId="0" fontId="2" fillId="14" borderId="19" xfId="0" applyFont="1" applyFill="1" applyBorder="1" applyProtection="1"/>
    <xf numFmtId="0" fontId="2" fillId="14" borderId="31" xfId="0" applyFont="1" applyFill="1" applyBorder="1" applyAlignment="1" applyProtection="1">
      <alignment horizontal="center" vertical="center" wrapText="1"/>
    </xf>
    <xf numFmtId="0" fontId="2" fillId="14" borderId="30" xfId="0" applyFont="1" applyFill="1" applyBorder="1" applyProtection="1"/>
    <xf numFmtId="0" fontId="2" fillId="14" borderId="37" xfId="0" applyFont="1" applyFill="1" applyBorder="1" applyProtection="1"/>
    <xf numFmtId="0" fontId="2" fillId="14" borderId="1" xfId="0" applyFont="1" applyFill="1" applyBorder="1" applyAlignment="1" applyProtection="1">
      <alignment horizontal="center" vertical="center" wrapText="1"/>
    </xf>
    <xf numFmtId="0" fontId="2" fillId="14" borderId="55" xfId="0" applyFont="1" applyFill="1" applyBorder="1" applyProtection="1"/>
    <xf numFmtId="165" fontId="2" fillId="14" borderId="55" xfId="1" applyNumberFormat="1" applyFont="1" applyFill="1" applyBorder="1" applyAlignment="1" applyProtection="1">
      <alignment horizontal="right" vertical="center"/>
    </xf>
    <xf numFmtId="0" fontId="2" fillId="14" borderId="51" xfId="0" applyFont="1" applyFill="1" applyBorder="1" applyProtection="1"/>
    <xf numFmtId="0" fontId="2" fillId="14" borderId="51" xfId="0" applyFont="1" applyFill="1" applyBorder="1" applyAlignment="1" applyProtection="1">
      <alignment horizontal="right" vertical="center"/>
    </xf>
    <xf numFmtId="165" fontId="2" fillId="14" borderId="51" xfId="1" applyNumberFormat="1" applyFont="1" applyFill="1" applyBorder="1" applyAlignment="1" applyProtection="1">
      <alignment horizontal="right" vertical="center"/>
    </xf>
    <xf numFmtId="43" fontId="2" fillId="14" borderId="12" xfId="1" applyFont="1" applyFill="1" applyBorder="1" applyAlignment="1" applyProtection="1">
      <alignment horizontal="right" vertical="center"/>
    </xf>
    <xf numFmtId="0" fontId="2" fillId="14" borderId="55" xfId="0" applyFont="1" applyFill="1" applyBorder="1" applyAlignment="1" applyProtection="1">
      <alignment vertical="center"/>
    </xf>
    <xf numFmtId="0" fontId="2" fillId="14" borderId="51" xfId="0" applyFont="1" applyFill="1" applyBorder="1" applyAlignment="1" applyProtection="1">
      <alignment vertical="center"/>
    </xf>
    <xf numFmtId="43" fontId="2" fillId="14" borderId="51" xfId="1" applyFont="1" applyFill="1" applyBorder="1" applyAlignment="1" applyProtection="1">
      <alignment horizontal="right" vertical="center"/>
    </xf>
    <xf numFmtId="0" fontId="13" fillId="3" borderId="1" xfId="0" applyFont="1" applyFill="1" applyBorder="1" applyProtection="1"/>
    <xf numFmtId="49" fontId="14" fillId="3" borderId="0" xfId="0" applyNumberFormat="1" applyFont="1" applyFill="1" applyAlignment="1" applyProtection="1">
      <alignment horizontal="center" vertical="center"/>
    </xf>
    <xf numFmtId="0" fontId="14" fillId="3" borderId="0" xfId="0" applyFont="1" applyFill="1" applyAlignment="1" applyProtection="1">
      <alignment horizontal="center" vertical="center"/>
    </xf>
    <xf numFmtId="0" fontId="3" fillId="3" borderId="0" xfId="0" applyFont="1" applyFill="1" applyProtection="1"/>
    <xf numFmtId="0" fontId="8" fillId="15" borderId="10" xfId="0" applyFont="1" applyFill="1" applyBorder="1" applyProtection="1"/>
    <xf numFmtId="0" fontId="8" fillId="15" borderId="1" xfId="0" applyFont="1" applyFill="1" applyBorder="1" applyProtection="1"/>
    <xf numFmtId="0" fontId="8" fillId="10" borderId="2" xfId="0" applyFont="1" applyFill="1" applyBorder="1" applyAlignment="1" applyProtection="1">
      <alignment horizontal="center" vertical="center"/>
    </xf>
    <xf numFmtId="0" fontId="8" fillId="10" borderId="34" xfId="0" applyFont="1" applyFill="1" applyBorder="1" applyAlignment="1" applyProtection="1">
      <alignment horizontal="center" vertical="center"/>
    </xf>
    <xf numFmtId="0" fontId="2" fillId="3" borderId="10" xfId="0" applyFont="1" applyFill="1" applyBorder="1" applyAlignment="1" applyProtection="1">
      <alignment vertical="center"/>
    </xf>
    <xf numFmtId="0" fontId="3" fillId="7" borderId="34" xfId="0" applyFont="1" applyFill="1" applyBorder="1" applyAlignment="1" applyProtection="1">
      <alignment horizontal="center" vertical="center"/>
    </xf>
    <xf numFmtId="0" fontId="2" fillId="7" borderId="33" xfId="0" applyFont="1" applyFill="1" applyBorder="1" applyProtection="1"/>
    <xf numFmtId="165" fontId="2" fillId="7" borderId="48" xfId="1" applyNumberFormat="1" applyFont="1" applyFill="1" applyBorder="1" applyProtection="1"/>
    <xf numFmtId="0" fontId="3" fillId="7" borderId="41" xfId="0" applyFont="1" applyFill="1" applyBorder="1" applyAlignment="1" applyProtection="1">
      <alignment horizontal="center" vertical="center"/>
    </xf>
    <xf numFmtId="0" fontId="2" fillId="7" borderId="53" xfId="0" applyFont="1" applyFill="1" applyBorder="1" applyProtection="1"/>
    <xf numFmtId="165" fontId="2" fillId="7" borderId="42" xfId="1" applyNumberFormat="1" applyFont="1" applyFill="1" applyBorder="1" applyProtection="1"/>
    <xf numFmtId="0" fontId="3" fillId="7" borderId="56" xfId="0" applyFont="1" applyFill="1" applyBorder="1" applyAlignment="1" applyProtection="1">
      <alignment horizontal="center" vertical="center"/>
    </xf>
    <xf numFmtId="0" fontId="8" fillId="15" borderId="10" xfId="0" applyFont="1" applyFill="1" applyBorder="1" applyAlignment="1" applyProtection="1">
      <alignment vertical="center"/>
    </xf>
    <xf numFmtId="0" fontId="3" fillId="8" borderId="34" xfId="0" applyFont="1" applyFill="1" applyBorder="1" applyAlignment="1" applyProtection="1">
      <alignment horizontal="center" vertical="center"/>
    </xf>
    <xf numFmtId="0" fontId="2" fillId="8" borderId="33" xfId="0" applyFont="1" applyFill="1" applyBorder="1" applyProtection="1"/>
    <xf numFmtId="165" fontId="2" fillId="8" borderId="48" xfId="1" applyNumberFormat="1" applyFont="1" applyFill="1" applyBorder="1" applyProtection="1"/>
    <xf numFmtId="165" fontId="0" fillId="3" borderId="0" xfId="0" applyNumberFormat="1" applyFill="1" applyProtection="1"/>
    <xf numFmtId="0" fontId="3" fillId="8" borderId="41" xfId="0" applyFont="1" applyFill="1" applyBorder="1" applyAlignment="1" applyProtection="1">
      <alignment horizontal="center" vertical="center"/>
    </xf>
    <xf numFmtId="0" fontId="2" fillId="8" borderId="53" xfId="0" applyFont="1" applyFill="1" applyBorder="1" applyProtection="1"/>
    <xf numFmtId="165" fontId="2" fillId="8" borderId="42" xfId="1" applyNumberFormat="1" applyFont="1" applyFill="1" applyBorder="1" applyProtection="1"/>
    <xf numFmtId="0" fontId="3" fillId="8" borderId="31" xfId="0" applyFont="1" applyFill="1" applyBorder="1" applyAlignment="1" applyProtection="1">
      <alignment horizontal="center" vertical="center"/>
    </xf>
    <xf numFmtId="0" fontId="3" fillId="6" borderId="34" xfId="0" applyFont="1" applyFill="1" applyBorder="1" applyAlignment="1" applyProtection="1">
      <alignment horizontal="center" vertical="center"/>
    </xf>
    <xf numFmtId="0" fontId="2" fillId="6" borderId="33" xfId="0" applyFont="1" applyFill="1" applyBorder="1" applyProtection="1"/>
    <xf numFmtId="0" fontId="3" fillId="6" borderId="41" xfId="0" applyFont="1" applyFill="1" applyBorder="1" applyAlignment="1" applyProtection="1">
      <alignment horizontal="center" vertical="center"/>
    </xf>
    <xf numFmtId="0" fontId="2" fillId="6" borderId="53" xfId="0" applyFont="1" applyFill="1" applyBorder="1" applyProtection="1"/>
    <xf numFmtId="0" fontId="3" fillId="6" borderId="31" xfId="0" applyFont="1" applyFill="1" applyBorder="1" applyAlignment="1" applyProtection="1">
      <alignment horizontal="center" vertical="center"/>
    </xf>
    <xf numFmtId="0" fontId="2" fillId="6" borderId="58" xfId="0" applyFont="1" applyFill="1" applyBorder="1" applyProtection="1"/>
    <xf numFmtId="43" fontId="2" fillId="6" borderId="57" xfId="1" applyFont="1" applyFill="1" applyBorder="1" applyProtection="1"/>
    <xf numFmtId="0" fontId="3" fillId="16" borderId="2" xfId="0" applyFont="1" applyFill="1" applyBorder="1" applyAlignment="1" applyProtection="1">
      <alignment horizontal="center" vertical="center" wrapText="1"/>
    </xf>
    <xf numFmtId="0" fontId="2" fillId="16" borderId="59" xfId="0" applyFont="1" applyFill="1" applyBorder="1" applyProtection="1"/>
    <xf numFmtId="165" fontId="2" fillId="16" borderId="48" xfId="1" applyNumberFormat="1" applyFont="1" applyFill="1" applyBorder="1" applyProtection="1"/>
    <xf numFmtId="0" fontId="3" fillId="16" borderId="5" xfId="0" applyFont="1" applyFill="1" applyBorder="1" applyAlignment="1" applyProtection="1">
      <alignment horizontal="center" vertical="center" wrapText="1"/>
    </xf>
    <xf numFmtId="0" fontId="2" fillId="16" borderId="60" xfId="0" applyFont="1" applyFill="1" applyBorder="1" applyProtection="1"/>
    <xf numFmtId="165" fontId="2" fillId="16" borderId="42" xfId="1" applyNumberFormat="1" applyFont="1" applyFill="1" applyBorder="1" applyProtection="1"/>
    <xf numFmtId="0" fontId="3" fillId="16" borderId="7" xfId="0" applyFont="1" applyFill="1" applyBorder="1" applyAlignment="1" applyProtection="1">
      <alignment horizontal="center" vertical="center" wrapText="1"/>
    </xf>
    <xf numFmtId="0" fontId="2" fillId="16" borderId="61" xfId="0" applyFont="1" applyFill="1" applyBorder="1" applyProtection="1"/>
    <xf numFmtId="165" fontId="2" fillId="16" borderId="49" xfId="1" applyNumberFormat="1" applyFont="1" applyFill="1" applyBorder="1" applyProtection="1"/>
    <xf numFmtId="0" fontId="8" fillId="5" borderId="34" xfId="0" applyFont="1" applyFill="1" applyBorder="1" applyAlignment="1" applyProtection="1">
      <alignment horizontal="center" vertical="center"/>
    </xf>
    <xf numFmtId="0" fontId="8" fillId="5" borderId="7" xfId="0" applyFont="1" applyFill="1" applyBorder="1" applyProtection="1"/>
    <xf numFmtId="165" fontId="8" fillId="5" borderId="31" xfId="1" applyNumberFormat="1" applyFont="1" applyFill="1" applyBorder="1" applyProtection="1"/>
    <xf numFmtId="0" fontId="8" fillId="5" borderId="31" xfId="0" applyFont="1" applyFill="1" applyBorder="1" applyAlignment="1" applyProtection="1">
      <alignment horizontal="center" vertical="center"/>
    </xf>
    <xf numFmtId="0" fontId="8" fillId="5" borderId="8" xfId="0" applyFont="1" applyFill="1" applyBorder="1" applyProtection="1"/>
    <xf numFmtId="0" fontId="3" fillId="14" borderId="48" xfId="0" applyFont="1" applyFill="1" applyBorder="1" applyAlignment="1" applyProtection="1">
      <alignment horizontal="center" vertical="center" wrapText="1"/>
    </xf>
    <xf numFmtId="0" fontId="2" fillId="14" borderId="33" xfId="0" applyFont="1" applyFill="1" applyBorder="1" applyProtection="1"/>
    <xf numFmtId="43" fontId="2" fillId="14" borderId="48" xfId="1" applyFont="1" applyFill="1" applyBorder="1" applyProtection="1"/>
    <xf numFmtId="0" fontId="3" fillId="14" borderId="42" xfId="0" applyFont="1" applyFill="1" applyBorder="1" applyAlignment="1" applyProtection="1">
      <alignment horizontal="center" vertical="center" wrapText="1"/>
    </xf>
    <xf numFmtId="0" fontId="2" fillId="14" borderId="53" xfId="0" applyFont="1" applyFill="1" applyBorder="1" applyProtection="1"/>
    <xf numFmtId="43" fontId="2" fillId="14" borderId="42" xfId="1" applyFont="1" applyFill="1" applyBorder="1" applyProtection="1"/>
    <xf numFmtId="0" fontId="3" fillId="14" borderId="49" xfId="0" applyFont="1" applyFill="1" applyBorder="1" applyAlignment="1" applyProtection="1">
      <alignment horizontal="center" vertical="center" wrapText="1"/>
    </xf>
    <xf numFmtId="0" fontId="2" fillId="14" borderId="54" xfId="0" applyFont="1" applyFill="1" applyBorder="1" applyProtection="1"/>
    <xf numFmtId="43" fontId="2" fillId="14" borderId="49" xfId="1" applyFont="1" applyFill="1" applyBorder="1" applyProtection="1"/>
    <xf numFmtId="0" fontId="8" fillId="10" borderId="10" xfId="0" applyFont="1" applyFill="1" applyBorder="1" applyAlignment="1" applyProtection="1">
      <alignment horizontal="center" vertical="center"/>
    </xf>
    <xf numFmtId="0" fontId="8" fillId="10" borderId="10" xfId="0" applyFont="1" applyFill="1" applyBorder="1" applyAlignment="1" applyProtection="1">
      <alignment horizontal="left" vertical="center"/>
    </xf>
    <xf numFmtId="43" fontId="8" fillId="10" borderId="1" xfId="1" applyFont="1" applyFill="1" applyBorder="1" applyAlignment="1" applyProtection="1">
      <alignment horizontal="center" vertical="center"/>
    </xf>
    <xf numFmtId="0" fontId="16" fillId="5" borderId="1" xfId="0" applyFont="1" applyFill="1" applyBorder="1" applyProtection="1">
      <protection locked="0"/>
    </xf>
    <xf numFmtId="0" fontId="17" fillId="0" borderId="29" xfId="0" applyFont="1" applyBorder="1" applyAlignment="1" applyProtection="1">
      <alignment horizontal="left"/>
      <protection locked="0"/>
    </xf>
    <xf numFmtId="165" fontId="17" fillId="0" borderId="48" xfId="0" applyNumberFormat="1" applyFont="1" applyBorder="1" applyProtection="1">
      <protection locked="0"/>
    </xf>
    <xf numFmtId="165" fontId="17" fillId="0" borderId="42" xfId="0" applyNumberFormat="1" applyFont="1" applyBorder="1" applyProtection="1">
      <protection locked="0"/>
    </xf>
    <xf numFmtId="0" fontId="15" fillId="5" borderId="34" xfId="0" applyFont="1" applyFill="1" applyBorder="1" applyAlignment="1" applyProtection="1">
      <alignment horizontal="left"/>
      <protection locked="0"/>
    </xf>
    <xf numFmtId="165" fontId="15" fillId="5" borderId="34" xfId="0" applyNumberFormat="1" applyFont="1" applyFill="1" applyBorder="1" applyProtection="1">
      <protection locked="0"/>
    </xf>
  </cellXfs>
  <cellStyles count="2">
    <cellStyle name="Comma" xfId="1" builtinId="3"/>
    <cellStyle name="Normal" xfId="0" builtinId="0"/>
  </cellStyles>
  <dxfs count="55">
    <dxf>
      <protection locked="0"/>
    </dxf>
    <dxf>
      <protection locked="0"/>
    </dxf>
    <dxf>
      <protection locked="0"/>
    </dxf>
    <dxf>
      <protection locked="0"/>
    </dxf>
    <dxf>
      <protection locked="0"/>
    </dxf>
    <dxf>
      <protection locked="0"/>
    </dxf>
    <dxf>
      <border>
        <left style="medium">
          <color indexed="64"/>
        </left>
      </border>
    </dxf>
    <dxf>
      <border>
        <left style="medium">
          <color indexed="64"/>
        </left>
      </border>
    </dxf>
    <dxf>
      <border>
        <top style="medium">
          <color indexed="64"/>
        </top>
      </border>
    </dxf>
    <dxf>
      <border>
        <top style="medium">
          <color indexed="64"/>
        </top>
      </border>
    </dxf>
    <dxf>
      <border>
        <bottom style="medium">
          <color indexed="64"/>
        </bottom>
      </border>
    </dxf>
    <dxf>
      <border>
        <bottom style="medium">
          <color indexed="64"/>
        </bottom>
      </border>
    </dxf>
    <dxf>
      <border>
        <left style="medium">
          <color indexed="64"/>
        </left>
      </border>
    </dxf>
    <dxf>
      <border>
        <left style="medium">
          <color indexed="64"/>
        </left>
      </border>
    </dxf>
    <dxf>
      <border>
        <left style="medium">
          <color indexed="64"/>
        </left>
      </border>
    </dxf>
    <dxf>
      <border>
        <left style="medium">
          <color indexed="64"/>
        </left>
      </border>
    </dxf>
    <dxf>
      <border>
        <left style="thin">
          <color indexed="64"/>
        </left>
        <right style="thin">
          <color indexed="64"/>
        </right>
        <top style="thin">
          <color indexed="64"/>
        </top>
        <bottom style="thin">
          <color indexed="64"/>
        </bottom>
        <vertical style="thin">
          <color indexed="64"/>
        </vertical>
        <horizontal style="thin">
          <color indexed="64"/>
        </horizontal>
      </border>
    </dxf>
    <dxf>
      <font>
        <name val="Arial"/>
        <scheme val="none"/>
      </font>
    </dxf>
    <dxf>
      <font>
        <name val="Arial"/>
        <scheme val="none"/>
      </font>
    </dxf>
    <dxf>
      <border>
        <bottom style="thin">
          <color indexed="64"/>
        </bottom>
      </border>
    </dxf>
    <dxf>
      <border>
        <bottom style="thin">
          <color indexed="64"/>
        </bottom>
      </border>
    </dxf>
    <dxf>
      <border>
        <bottom style="thin">
          <color indexed="64"/>
        </bottom>
      </border>
    </dxf>
    <dxf>
      <border>
        <bottom style="thin">
          <color indexed="64"/>
        </bottom>
      </border>
    </dxf>
    <dxf>
      <numFmt numFmtId="165" formatCode="_-* #,##0.0_-;\-* #,##0.0_-;_-* &quot;-&quot;??_-;_-@_-"/>
    </dxf>
    <dxf>
      <font>
        <name val="Arial"/>
        <scheme val="none"/>
      </font>
    </dxf>
    <dxf>
      <border>
        <bottom style="medium">
          <color indexed="64"/>
        </bottom>
      </border>
    </dxf>
    <dxf>
      <border>
        <bottom style="medium">
          <color indexed="64"/>
        </bottom>
      </border>
    </dxf>
    <dxf>
      <border>
        <bottom style="medium">
          <color indexed="64"/>
        </bottom>
      </border>
    </dxf>
    <dxf>
      <border>
        <bottom style="medium">
          <color indexed="64"/>
        </bottom>
      </border>
    </dxf>
    <dxf>
      <border>
        <left style="medium">
          <color indexed="64"/>
        </left>
      </border>
    </dxf>
    <dxf>
      <border>
        <right style="medium">
          <color indexed="64"/>
        </right>
        <bottom style="medium">
          <color indexed="64"/>
        </bottom>
      </border>
    </dxf>
    <dxf>
      <border>
        <right style="medium">
          <color indexed="64"/>
        </right>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font>
        <name val="Arial"/>
        <scheme val="none"/>
      </font>
    </dxf>
    <dxf>
      <font>
        <name val="Arial"/>
        <scheme val="none"/>
      </font>
    </dxf>
    <dxf>
      <font>
        <color theme="0"/>
      </font>
    </dxf>
    <dxf>
      <font>
        <color theme="0"/>
      </font>
    </dxf>
    <dxf>
      <fill>
        <patternFill patternType="solid">
          <bgColor rgb="FF9F164F"/>
        </patternFill>
      </fill>
    </dxf>
    <dxf>
      <fill>
        <patternFill patternType="solid">
          <bgColor rgb="FF9F164F"/>
        </patternFill>
      </fill>
    </dxf>
    <dxf>
      <border>
        <left style="thin">
          <color indexed="64"/>
        </left>
        <right style="thin">
          <color indexed="64"/>
        </right>
        <top style="thin">
          <color indexed="64"/>
        </top>
        <bottom style="thin">
          <color indexed="64"/>
        </bottom>
        <vertical style="thin">
          <color indexed="64"/>
        </vertical>
        <horizontal style="thin">
          <color indexed="64"/>
        </horizontal>
      </border>
    </dxf>
    <dxf>
      <font>
        <sz val="11"/>
      </font>
    </dxf>
    <dxf>
      <font>
        <sz val="11"/>
      </font>
    </dxf>
    <dxf>
      <font>
        <b/>
      </font>
    </dxf>
    <dxf>
      <font>
        <b/>
      </font>
    </dxf>
    <dxf>
      <font>
        <name val="Arial"/>
        <scheme val="none"/>
      </font>
    </dxf>
    <dxf>
      <font>
        <name val="Arial"/>
        <scheme val="none"/>
      </font>
    </dxf>
    <dxf>
      <font>
        <color theme="0"/>
      </font>
    </dxf>
    <dxf>
      <font>
        <color theme="0"/>
      </font>
    </dxf>
    <dxf>
      <fill>
        <patternFill patternType="solid">
          <bgColor rgb="FF9F164F"/>
        </patternFill>
      </fill>
    </dxf>
    <dxf>
      <fill>
        <patternFill patternType="solid">
          <bgColor rgb="FF9F164F"/>
        </patternFill>
      </fill>
    </dxf>
  </dxfs>
  <tableStyles count="0" defaultTableStyle="TableStyleMedium2" defaultPivotStyle="PivotStyleLight16"/>
  <colors>
    <mruColors>
      <color rgb="FF9F164F"/>
      <color rgb="FFCAC2F4"/>
      <color rgb="FFF6BCD3"/>
      <color rgb="FFA31449"/>
      <color rgb="FF0C5EAA"/>
      <color rgb="FFB6AAF0"/>
      <color rgb="FFFF8F8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pivotCacheDefinition" Target="pivotCache/pivotCacheDefinition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8245096363379912"/>
          <c:y val="0.19687605919849746"/>
          <c:w val="0.63509807273240182"/>
          <c:h val="0.59418674355751566"/>
        </c:manualLayout>
      </c:layout>
      <c:pieChart>
        <c:varyColors val="1"/>
        <c:ser>
          <c:idx val="0"/>
          <c:order val="0"/>
          <c:tx>
            <c:strRef>
              <c:f>Summary!$C$8</c:f>
              <c:strCache>
                <c:ptCount val="1"/>
                <c:pt idx="0">
                  <c:v>Gross Emissions (tCO₂e)</c:v>
                </c:pt>
              </c:strCache>
            </c:strRef>
          </c:tx>
          <c:dPt>
            <c:idx val="0"/>
            <c:bubble3D val="0"/>
            <c:spPr>
              <a:solidFill>
                <a:schemeClr val="accent5"/>
              </a:solidFill>
              <a:ln w="19050">
                <a:solidFill>
                  <a:schemeClr val="lt1"/>
                </a:solidFill>
              </a:ln>
              <a:effectLst/>
            </c:spPr>
            <c:extLst>
              <c:ext xmlns:c16="http://schemas.microsoft.com/office/drawing/2014/chart" uri="{C3380CC4-5D6E-409C-BE32-E72D297353CC}">
                <c16:uniqueId val="{00000001-CF21-4D6B-B98C-6BD1C3F45658}"/>
              </c:ext>
            </c:extLst>
          </c:dPt>
          <c:dPt>
            <c:idx val="1"/>
            <c:bubble3D val="0"/>
            <c:spPr>
              <a:solidFill>
                <a:schemeClr val="accent4"/>
              </a:solidFill>
              <a:ln w="19050">
                <a:solidFill>
                  <a:schemeClr val="lt1"/>
                </a:solidFill>
              </a:ln>
              <a:effectLst/>
            </c:spPr>
            <c:extLst>
              <c:ext xmlns:c16="http://schemas.microsoft.com/office/drawing/2014/chart" uri="{C3380CC4-5D6E-409C-BE32-E72D297353CC}">
                <c16:uniqueId val="{00000003-CF21-4D6B-B98C-6BD1C3F45658}"/>
              </c:ext>
            </c:extLst>
          </c:dPt>
          <c:dPt>
            <c:idx val="2"/>
            <c:bubble3D val="0"/>
            <c:spPr>
              <a:solidFill>
                <a:schemeClr val="accent6"/>
              </a:solidFill>
              <a:ln w="19050">
                <a:solidFill>
                  <a:schemeClr val="lt1"/>
                </a:solidFill>
              </a:ln>
              <a:effectLst/>
            </c:spPr>
            <c:extLst>
              <c:ext xmlns:c16="http://schemas.microsoft.com/office/drawing/2014/chart" uri="{C3380CC4-5D6E-409C-BE32-E72D297353CC}">
                <c16:uniqueId val="{00000005-CF21-4D6B-B98C-6BD1C3F45658}"/>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Summary!$B$9:$B$11</c:f>
              <c:strCache>
                <c:ptCount val="3"/>
                <c:pt idx="0">
                  <c:v>Scope 1</c:v>
                </c:pt>
                <c:pt idx="1">
                  <c:v>Scope 2</c:v>
                </c:pt>
                <c:pt idx="2">
                  <c:v>Scope 3</c:v>
                </c:pt>
              </c:strCache>
            </c:strRef>
          </c:cat>
          <c:val>
            <c:numRef>
              <c:f>Summary!$C$9:$C$11</c:f>
              <c:numCache>
                <c:formatCode>_-* #,##0.0_-;\-* #,##0.0_-;_-* "-"??_-;_-@_-</c:formatCode>
                <c:ptCount val="3"/>
                <c:pt idx="0">
                  <c:v>0</c:v>
                </c:pt>
                <c:pt idx="1">
                  <c:v>0</c:v>
                </c:pt>
                <c:pt idx="2">
                  <c:v>0</c:v>
                </c:pt>
              </c:numCache>
            </c:numRef>
          </c:val>
          <c:extLst>
            <c:ext xmlns:c16="http://schemas.microsoft.com/office/drawing/2014/chart" uri="{C3380CC4-5D6E-409C-BE32-E72D297353CC}">
              <c16:uniqueId val="{00000006-CF21-4D6B-B98C-6BD1C3F45658}"/>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8011228753813419"/>
          <c:y val="0.19332735120253694"/>
          <c:w val="0.64845762726348266"/>
          <c:h val="0.61013842522014883"/>
        </c:manualLayout>
      </c:layout>
      <c:pieChart>
        <c:varyColors val="1"/>
        <c:ser>
          <c:idx val="0"/>
          <c:order val="0"/>
          <c:tx>
            <c:strRef>
              <c:f>Summary!$F$8</c:f>
              <c:strCache>
                <c:ptCount val="1"/>
                <c:pt idx="0">
                  <c:v>Net Emissions (tCO₂e)</c:v>
                </c:pt>
              </c:strCache>
            </c:strRef>
          </c:tx>
          <c:dPt>
            <c:idx val="0"/>
            <c:bubble3D val="0"/>
            <c:spPr>
              <a:solidFill>
                <a:schemeClr val="accent5"/>
              </a:solidFill>
              <a:ln w="19050">
                <a:solidFill>
                  <a:schemeClr val="lt1"/>
                </a:solidFill>
              </a:ln>
              <a:effectLst/>
            </c:spPr>
            <c:extLst>
              <c:ext xmlns:c16="http://schemas.microsoft.com/office/drawing/2014/chart" uri="{C3380CC4-5D6E-409C-BE32-E72D297353CC}">
                <c16:uniqueId val="{00000001-01F4-4FC6-8A6F-86CC20FE71EE}"/>
              </c:ext>
            </c:extLst>
          </c:dPt>
          <c:dPt>
            <c:idx val="1"/>
            <c:bubble3D val="0"/>
            <c:spPr>
              <a:solidFill>
                <a:schemeClr val="accent4"/>
              </a:solidFill>
              <a:ln w="19050">
                <a:solidFill>
                  <a:schemeClr val="lt1"/>
                </a:solidFill>
              </a:ln>
              <a:effectLst/>
            </c:spPr>
            <c:extLst>
              <c:ext xmlns:c16="http://schemas.microsoft.com/office/drawing/2014/chart" uri="{C3380CC4-5D6E-409C-BE32-E72D297353CC}">
                <c16:uniqueId val="{00000003-01F4-4FC6-8A6F-86CC20FE71EE}"/>
              </c:ext>
            </c:extLst>
          </c:dPt>
          <c:dPt>
            <c:idx val="2"/>
            <c:bubble3D val="0"/>
            <c:spPr>
              <a:solidFill>
                <a:schemeClr val="accent6"/>
              </a:solidFill>
              <a:ln w="19050">
                <a:solidFill>
                  <a:schemeClr val="lt1"/>
                </a:solidFill>
              </a:ln>
              <a:effectLst/>
            </c:spPr>
            <c:extLst>
              <c:ext xmlns:c16="http://schemas.microsoft.com/office/drawing/2014/chart" uri="{C3380CC4-5D6E-409C-BE32-E72D297353CC}">
                <c16:uniqueId val="{00000005-01F4-4FC6-8A6F-86CC20FE71EE}"/>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Summary!$E$9:$E$11</c:f>
              <c:strCache>
                <c:ptCount val="3"/>
                <c:pt idx="0">
                  <c:v>Scope 1</c:v>
                </c:pt>
                <c:pt idx="1">
                  <c:v>Scope 2</c:v>
                </c:pt>
                <c:pt idx="2">
                  <c:v>Scope 3</c:v>
                </c:pt>
              </c:strCache>
            </c:strRef>
          </c:cat>
          <c:val>
            <c:numRef>
              <c:f>Summary!$F$9:$F$11</c:f>
              <c:numCache>
                <c:formatCode>_-* #,##0.0_-;\-* #,##0.0_-;_-* "-"??_-;_-@_-</c:formatCode>
                <c:ptCount val="3"/>
                <c:pt idx="0">
                  <c:v>0</c:v>
                </c:pt>
                <c:pt idx="1">
                  <c:v>0</c:v>
                </c:pt>
                <c:pt idx="2">
                  <c:v>0</c:v>
                </c:pt>
              </c:numCache>
            </c:numRef>
          </c:val>
          <c:extLst>
            <c:ext xmlns:c16="http://schemas.microsoft.com/office/drawing/2014/chart" uri="{C3380CC4-5D6E-409C-BE32-E72D297353CC}">
              <c16:uniqueId val="{00000006-01F4-4FC6-8A6F-86CC20FE71EE}"/>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r>
              <a:rPr lang="en-US" sz="1400" b="0" i="0" u="none" strike="noStrike" kern="1200" spc="0" baseline="0">
                <a:solidFill>
                  <a:sysClr val="windowText" lastClr="000000">
                    <a:lumMod val="65000"/>
                    <a:lumOff val="35000"/>
                  </a:sysClr>
                </a:solidFill>
              </a:rPr>
              <a:t>Gross Emissions (tCO₂e)</a:t>
            </a:r>
            <a:endParaRPr lang="en-GB" sz="1400" b="0" i="0" u="none" strike="noStrike" kern="1200" spc="0" baseline="0">
              <a:solidFill>
                <a:sysClr val="windowText" lastClr="000000">
                  <a:lumMod val="65000"/>
                  <a:lumOff val="35000"/>
                </a:sysClr>
              </a:solidFill>
            </a:endParaRPr>
          </a:p>
        </c:rich>
      </c:tx>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endParaRPr lang="en-GB"/>
        </a:p>
      </c:txPr>
    </c:title>
    <c:autoTitleDeleted val="0"/>
    <c:plotArea>
      <c:layout/>
      <c:barChart>
        <c:barDir val="col"/>
        <c:grouping val="stacked"/>
        <c:varyColors val="0"/>
        <c:ser>
          <c:idx val="0"/>
          <c:order val="0"/>
          <c:tx>
            <c:strRef>
              <c:f>Summary!$B$9</c:f>
              <c:strCache>
                <c:ptCount val="1"/>
                <c:pt idx="0">
                  <c:v>Scope 1</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Introduction!$C$6</c:f>
              <c:strCache>
                <c:ptCount val="1"/>
                <c:pt idx="0">
                  <c:v>2024/2025</c:v>
                </c:pt>
              </c:strCache>
            </c:strRef>
          </c:cat>
          <c:val>
            <c:numRef>
              <c:f>Summary!$C$9</c:f>
              <c:numCache>
                <c:formatCode>_-* #,##0.0_-;\-* #,##0.0_-;_-* "-"??_-;_-@_-</c:formatCode>
                <c:ptCount val="1"/>
                <c:pt idx="0">
                  <c:v>0</c:v>
                </c:pt>
              </c:numCache>
            </c:numRef>
          </c:val>
          <c:extLst>
            <c:ext xmlns:c16="http://schemas.microsoft.com/office/drawing/2014/chart" uri="{C3380CC4-5D6E-409C-BE32-E72D297353CC}">
              <c16:uniqueId val="{00000000-5572-4F30-9CC3-50B3D883D5B5}"/>
            </c:ext>
          </c:extLst>
        </c:ser>
        <c:ser>
          <c:idx val="1"/>
          <c:order val="1"/>
          <c:tx>
            <c:strRef>
              <c:f>Summary!$B$10</c:f>
              <c:strCache>
                <c:ptCount val="1"/>
                <c:pt idx="0">
                  <c:v>Scope 2</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Introduction!$C$6</c:f>
              <c:strCache>
                <c:ptCount val="1"/>
                <c:pt idx="0">
                  <c:v>2024/2025</c:v>
                </c:pt>
              </c:strCache>
            </c:strRef>
          </c:cat>
          <c:val>
            <c:numRef>
              <c:f>Summary!$C$10</c:f>
              <c:numCache>
                <c:formatCode>_-* #,##0.0_-;\-* #,##0.0_-;_-* "-"??_-;_-@_-</c:formatCode>
                <c:ptCount val="1"/>
                <c:pt idx="0">
                  <c:v>0</c:v>
                </c:pt>
              </c:numCache>
            </c:numRef>
          </c:val>
          <c:extLst>
            <c:ext xmlns:c16="http://schemas.microsoft.com/office/drawing/2014/chart" uri="{C3380CC4-5D6E-409C-BE32-E72D297353CC}">
              <c16:uniqueId val="{00000001-5572-4F30-9CC3-50B3D883D5B5}"/>
            </c:ext>
          </c:extLst>
        </c:ser>
        <c:ser>
          <c:idx val="2"/>
          <c:order val="2"/>
          <c:tx>
            <c:strRef>
              <c:f>Summary!$B$11</c:f>
              <c:strCache>
                <c:ptCount val="1"/>
                <c:pt idx="0">
                  <c:v>Scope 3</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Introduction!$C$6</c:f>
              <c:strCache>
                <c:ptCount val="1"/>
                <c:pt idx="0">
                  <c:v>2024/2025</c:v>
                </c:pt>
              </c:strCache>
            </c:strRef>
          </c:cat>
          <c:val>
            <c:numRef>
              <c:f>Summary!$C$11</c:f>
              <c:numCache>
                <c:formatCode>_-* #,##0.0_-;\-* #,##0.0_-;_-* "-"??_-;_-@_-</c:formatCode>
                <c:ptCount val="1"/>
                <c:pt idx="0">
                  <c:v>0</c:v>
                </c:pt>
              </c:numCache>
            </c:numRef>
          </c:val>
          <c:extLst>
            <c:ext xmlns:c16="http://schemas.microsoft.com/office/drawing/2014/chart" uri="{C3380CC4-5D6E-409C-BE32-E72D297353CC}">
              <c16:uniqueId val="{00000002-5572-4F30-9CC3-50B3D883D5B5}"/>
            </c:ext>
          </c:extLst>
        </c:ser>
        <c:dLbls>
          <c:showLegendKey val="0"/>
          <c:showVal val="0"/>
          <c:showCatName val="0"/>
          <c:showSerName val="0"/>
          <c:showPercent val="0"/>
          <c:showBubbleSize val="0"/>
        </c:dLbls>
        <c:gapWidth val="150"/>
        <c:overlap val="100"/>
        <c:axId val="229687568"/>
        <c:axId val="229688048"/>
      </c:barChart>
      <c:catAx>
        <c:axId val="2296875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29688048"/>
        <c:crosses val="autoZero"/>
        <c:auto val="1"/>
        <c:lblAlgn val="ctr"/>
        <c:lblOffset val="100"/>
        <c:noMultiLvlLbl val="0"/>
      </c:catAx>
      <c:valAx>
        <c:axId val="22968804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800" b="0" i="0" u="none" strike="noStrike" kern="1200" baseline="0">
                    <a:solidFill>
                      <a:sysClr val="windowText" lastClr="000000">
                        <a:lumMod val="65000"/>
                        <a:lumOff val="35000"/>
                      </a:sysClr>
                    </a:solidFill>
                  </a:rPr>
                  <a:t>tCO₂e</a:t>
                </a:r>
                <a:endParaRPr lang="en-GB"/>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GB"/>
            </a:p>
          </c:txPr>
        </c:title>
        <c:numFmt formatCode="_-* #,##0.0_-;\-* #,##0.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2968756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r>
              <a:rPr lang="en-US" sz="1400" b="0" i="0" u="none" strike="noStrike" kern="1200" spc="0" baseline="0">
                <a:solidFill>
                  <a:sysClr val="windowText" lastClr="000000">
                    <a:lumMod val="65000"/>
                    <a:lumOff val="35000"/>
                  </a:sysClr>
                </a:solidFill>
              </a:rPr>
              <a:t>Net Emissions (tCO₂e)</a:t>
            </a:r>
            <a:endParaRPr lang="en-GB" sz="1400" b="0" i="0" u="none" strike="noStrike" kern="1200" spc="0" baseline="0">
              <a:solidFill>
                <a:sysClr val="windowText" lastClr="000000">
                  <a:lumMod val="65000"/>
                  <a:lumOff val="35000"/>
                </a:sysClr>
              </a:solidFill>
            </a:endParaRPr>
          </a:p>
        </c:rich>
      </c:tx>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endParaRPr lang="en-GB"/>
        </a:p>
      </c:txPr>
    </c:title>
    <c:autoTitleDeleted val="0"/>
    <c:plotArea>
      <c:layout/>
      <c:barChart>
        <c:barDir val="col"/>
        <c:grouping val="stacked"/>
        <c:varyColors val="0"/>
        <c:ser>
          <c:idx val="0"/>
          <c:order val="0"/>
          <c:tx>
            <c:strRef>
              <c:f>Summary!$E$9</c:f>
              <c:strCache>
                <c:ptCount val="1"/>
                <c:pt idx="0">
                  <c:v>Scope 1</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Introduction!$C$6</c:f>
              <c:strCache>
                <c:ptCount val="1"/>
                <c:pt idx="0">
                  <c:v>2024/2025</c:v>
                </c:pt>
              </c:strCache>
            </c:strRef>
          </c:cat>
          <c:val>
            <c:numRef>
              <c:f>Summary!$F$9</c:f>
              <c:numCache>
                <c:formatCode>_-* #,##0.0_-;\-* #,##0.0_-;_-* "-"??_-;_-@_-</c:formatCode>
                <c:ptCount val="1"/>
                <c:pt idx="0">
                  <c:v>0</c:v>
                </c:pt>
              </c:numCache>
            </c:numRef>
          </c:val>
          <c:extLst>
            <c:ext xmlns:c16="http://schemas.microsoft.com/office/drawing/2014/chart" uri="{C3380CC4-5D6E-409C-BE32-E72D297353CC}">
              <c16:uniqueId val="{00000000-ED45-46B9-8C8F-0B83EBF593F6}"/>
            </c:ext>
          </c:extLst>
        </c:ser>
        <c:ser>
          <c:idx val="1"/>
          <c:order val="1"/>
          <c:tx>
            <c:strRef>
              <c:f>Summary!$E$10</c:f>
              <c:strCache>
                <c:ptCount val="1"/>
                <c:pt idx="0">
                  <c:v>Scope 2</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Introduction!$C$6</c:f>
              <c:strCache>
                <c:ptCount val="1"/>
                <c:pt idx="0">
                  <c:v>2024/2025</c:v>
                </c:pt>
              </c:strCache>
            </c:strRef>
          </c:cat>
          <c:val>
            <c:numRef>
              <c:f>Summary!$F$10</c:f>
              <c:numCache>
                <c:formatCode>_-* #,##0.0_-;\-* #,##0.0_-;_-* "-"??_-;_-@_-</c:formatCode>
                <c:ptCount val="1"/>
                <c:pt idx="0">
                  <c:v>0</c:v>
                </c:pt>
              </c:numCache>
            </c:numRef>
          </c:val>
          <c:extLst>
            <c:ext xmlns:c16="http://schemas.microsoft.com/office/drawing/2014/chart" uri="{C3380CC4-5D6E-409C-BE32-E72D297353CC}">
              <c16:uniqueId val="{00000001-ED45-46B9-8C8F-0B83EBF593F6}"/>
            </c:ext>
          </c:extLst>
        </c:ser>
        <c:ser>
          <c:idx val="2"/>
          <c:order val="2"/>
          <c:tx>
            <c:strRef>
              <c:f>Summary!$E$11</c:f>
              <c:strCache>
                <c:ptCount val="1"/>
                <c:pt idx="0">
                  <c:v>Scope 3</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Introduction!$C$6</c:f>
              <c:strCache>
                <c:ptCount val="1"/>
                <c:pt idx="0">
                  <c:v>2024/2025</c:v>
                </c:pt>
              </c:strCache>
            </c:strRef>
          </c:cat>
          <c:val>
            <c:numRef>
              <c:f>Summary!$F$11</c:f>
              <c:numCache>
                <c:formatCode>_-* #,##0.0_-;\-* #,##0.0_-;_-* "-"??_-;_-@_-</c:formatCode>
                <c:ptCount val="1"/>
                <c:pt idx="0">
                  <c:v>0</c:v>
                </c:pt>
              </c:numCache>
            </c:numRef>
          </c:val>
          <c:extLst>
            <c:ext xmlns:c16="http://schemas.microsoft.com/office/drawing/2014/chart" uri="{C3380CC4-5D6E-409C-BE32-E72D297353CC}">
              <c16:uniqueId val="{00000002-ED45-46B9-8C8F-0B83EBF593F6}"/>
            </c:ext>
          </c:extLst>
        </c:ser>
        <c:dLbls>
          <c:showLegendKey val="0"/>
          <c:showVal val="0"/>
          <c:showCatName val="0"/>
          <c:showSerName val="0"/>
          <c:showPercent val="0"/>
          <c:showBubbleSize val="0"/>
        </c:dLbls>
        <c:gapWidth val="150"/>
        <c:overlap val="100"/>
        <c:axId val="229687568"/>
        <c:axId val="229688048"/>
      </c:barChart>
      <c:catAx>
        <c:axId val="2296875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29688048"/>
        <c:crosses val="autoZero"/>
        <c:auto val="1"/>
        <c:lblAlgn val="ctr"/>
        <c:lblOffset val="100"/>
        <c:noMultiLvlLbl val="0"/>
      </c:catAx>
      <c:valAx>
        <c:axId val="22968804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800" b="0" i="0" u="none" strike="noStrike" kern="1200" baseline="0">
                    <a:solidFill>
                      <a:sysClr val="windowText" lastClr="000000">
                        <a:lumMod val="65000"/>
                        <a:lumOff val="35000"/>
                      </a:sysClr>
                    </a:solidFill>
                  </a:rPr>
                  <a:t>tCO₂e</a:t>
                </a:r>
                <a:endParaRPr lang="en-GB"/>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GB"/>
            </a:p>
          </c:txPr>
        </c:title>
        <c:numFmt formatCode="_-* #,##0.0_-;\-* #,##0.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2968756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hyperlink" Target="#'Scope 1'!A1"/><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hyperlink" Target="#'Scope 2'!A1"/><Relationship Id="rId2" Type="http://schemas.openxmlformats.org/officeDocument/2006/relationships/image" Target="../media/image3.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hyperlink" Target="#'Scope 3'!A1"/><Relationship Id="rId2" Type="http://schemas.openxmlformats.org/officeDocument/2006/relationships/image" Target="../media/image4.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hyperlink" Target="#'Out of Scope'!A1"/><Relationship Id="rId2" Type="http://schemas.openxmlformats.org/officeDocument/2006/relationships/image" Target="../media/image5.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3" Type="http://schemas.openxmlformats.org/officeDocument/2006/relationships/hyperlink" Target="#Summary!A1"/><Relationship Id="rId2" Type="http://schemas.openxmlformats.org/officeDocument/2006/relationships/image" Target="../media/image5.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chart" Target="../charts/chart4.xml"/><Relationship Id="rId5" Type="http://schemas.openxmlformats.org/officeDocument/2006/relationships/chart" Target="../charts/chart3.xml"/><Relationship Id="rId4"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2211281</xdr:colOff>
      <xdr:row>1</xdr:row>
      <xdr:rowOff>1729740</xdr:rowOff>
    </xdr:to>
    <xdr:pic>
      <xdr:nvPicPr>
        <xdr:cNvPr id="2" name="Picture 1">
          <a:extLst>
            <a:ext uri="{FF2B5EF4-FFF2-40B4-BE49-F238E27FC236}">
              <a16:creationId xmlns:a16="http://schemas.microsoft.com/office/drawing/2014/main" id="{DB030887-EFBA-4759-B50A-81AACF14EB8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180975"/>
          <a:ext cx="2211281" cy="1729740"/>
        </a:xfrm>
        <a:prstGeom prst="rect">
          <a:avLst/>
        </a:prstGeom>
      </xdr:spPr>
    </xdr:pic>
    <xdr:clientData/>
  </xdr:twoCellAnchor>
  <xdr:twoCellAnchor editAs="oneCell">
    <xdr:from>
      <xdr:col>2</xdr:col>
      <xdr:colOff>0</xdr:colOff>
      <xdr:row>1</xdr:row>
      <xdr:rowOff>0</xdr:rowOff>
    </xdr:from>
    <xdr:to>
      <xdr:col>2</xdr:col>
      <xdr:colOff>3638099</xdr:colOff>
      <xdr:row>2</xdr:row>
      <xdr:rowOff>151765</xdr:rowOff>
    </xdr:to>
    <xdr:pic>
      <xdr:nvPicPr>
        <xdr:cNvPr id="4" name="Picture 3">
          <a:extLst>
            <a:ext uri="{FF2B5EF4-FFF2-40B4-BE49-F238E27FC236}">
              <a16:creationId xmlns:a16="http://schemas.microsoft.com/office/drawing/2014/main" id="{106746F1-A324-4719-AC42-4167E557EBC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943225" y="180975"/>
          <a:ext cx="3638099" cy="1951990"/>
        </a:xfrm>
        <a:prstGeom prst="rect">
          <a:avLst/>
        </a:prstGeom>
      </xdr:spPr>
    </xdr:pic>
    <xdr:clientData/>
  </xdr:twoCellAnchor>
  <xdr:twoCellAnchor>
    <xdr:from>
      <xdr:col>4</xdr:col>
      <xdr:colOff>0</xdr:colOff>
      <xdr:row>1</xdr:row>
      <xdr:rowOff>0</xdr:rowOff>
    </xdr:from>
    <xdr:to>
      <xdr:col>6</xdr:col>
      <xdr:colOff>838200</xdr:colOff>
      <xdr:row>1</xdr:row>
      <xdr:rowOff>1577452</xdr:rowOff>
    </xdr:to>
    <xdr:sp macro="" textlink="">
      <xdr:nvSpPr>
        <xdr:cNvPr id="7" name="Arrow: Right 6">
          <a:hlinkClick xmlns:r="http://schemas.openxmlformats.org/officeDocument/2006/relationships" r:id="rId3"/>
          <a:extLst>
            <a:ext uri="{FF2B5EF4-FFF2-40B4-BE49-F238E27FC236}">
              <a16:creationId xmlns:a16="http://schemas.microsoft.com/office/drawing/2014/main" id="{90A90759-C141-441F-9753-742A6D574A81}"/>
            </a:ext>
          </a:extLst>
        </xdr:cNvPr>
        <xdr:cNvSpPr/>
      </xdr:nvSpPr>
      <xdr:spPr>
        <a:xfrm>
          <a:off x="9248775" y="180975"/>
          <a:ext cx="4029075" cy="1577452"/>
        </a:xfrm>
        <a:prstGeom prst="rightArrow">
          <a:avLst/>
        </a:prstGeom>
        <a:solidFill>
          <a:srgbClr val="9F164F"/>
        </a:solidFill>
        <a:ln w="28575" cap="flat" cmpd="sng" algn="ctr">
          <a:solidFill>
            <a:sysClr val="windowText" lastClr="000000"/>
          </a:solid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600" b="1" i="0" u="none" strike="noStrike" kern="0" cap="none" spc="0" normalizeH="0" baseline="0" noProof="0">
              <a:ln>
                <a:noFill/>
              </a:ln>
              <a:solidFill>
                <a:sysClr val="window" lastClr="FFFFFF"/>
              </a:solidFill>
              <a:effectLst/>
              <a:uLnTx/>
              <a:uFillTx/>
              <a:latin typeface="Calibri" panose="020F0502020204030204"/>
              <a:ea typeface="+mn-ea"/>
              <a:cs typeface="+mn-cs"/>
            </a:rPr>
            <a:t>Click here to start calculating your emissions.</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0</xdr:row>
      <xdr:rowOff>148591</xdr:rowOff>
    </xdr:from>
    <xdr:to>
      <xdr:col>1</xdr:col>
      <xdr:colOff>929640</xdr:colOff>
      <xdr:row>2</xdr:row>
      <xdr:rowOff>532337</xdr:rowOff>
    </xdr:to>
    <xdr:pic>
      <xdr:nvPicPr>
        <xdr:cNvPr id="11" name="Picture 10">
          <a:extLst>
            <a:ext uri="{FF2B5EF4-FFF2-40B4-BE49-F238E27FC236}">
              <a16:creationId xmlns:a16="http://schemas.microsoft.com/office/drawing/2014/main" id="{ED0CD5DB-88FB-4788-A17D-A9919ED6874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13833" y="148591"/>
          <a:ext cx="929640" cy="722413"/>
        </a:xfrm>
        <a:prstGeom prst="rect">
          <a:avLst/>
        </a:prstGeom>
      </xdr:spPr>
    </xdr:pic>
    <xdr:clientData/>
  </xdr:twoCellAnchor>
  <xdr:twoCellAnchor editAs="oneCell">
    <xdr:from>
      <xdr:col>1</xdr:col>
      <xdr:colOff>950596</xdr:colOff>
      <xdr:row>0</xdr:row>
      <xdr:rowOff>0</xdr:rowOff>
    </xdr:from>
    <xdr:to>
      <xdr:col>2</xdr:col>
      <xdr:colOff>666192</xdr:colOff>
      <xdr:row>3</xdr:row>
      <xdr:rowOff>54398</xdr:rowOff>
    </xdr:to>
    <xdr:pic>
      <xdr:nvPicPr>
        <xdr:cNvPr id="12" name="Picture 11">
          <a:extLst>
            <a:ext uri="{FF2B5EF4-FFF2-40B4-BE49-F238E27FC236}">
              <a16:creationId xmlns:a16="http://schemas.microsoft.com/office/drawing/2014/main" id="{A7BF7730-C6B1-4A2F-9AA5-2B2E1F4A918D}"/>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564429" y="0"/>
          <a:ext cx="2054513" cy="1099185"/>
        </a:xfrm>
        <a:prstGeom prst="rect">
          <a:avLst/>
        </a:prstGeom>
      </xdr:spPr>
    </xdr:pic>
    <xdr:clientData/>
  </xdr:twoCellAnchor>
  <xdr:twoCellAnchor>
    <xdr:from>
      <xdr:col>9</xdr:col>
      <xdr:colOff>0</xdr:colOff>
      <xdr:row>2</xdr:row>
      <xdr:rowOff>0</xdr:rowOff>
    </xdr:from>
    <xdr:to>
      <xdr:col>12</xdr:col>
      <xdr:colOff>908610</xdr:colOff>
      <xdr:row>7</xdr:row>
      <xdr:rowOff>60226</xdr:rowOff>
    </xdr:to>
    <xdr:sp macro="" textlink="">
      <xdr:nvSpPr>
        <xdr:cNvPr id="2" name="Arrow: Right 1">
          <a:hlinkClick xmlns:r="http://schemas.openxmlformats.org/officeDocument/2006/relationships" r:id="rId3"/>
          <a:extLst>
            <a:ext uri="{FF2B5EF4-FFF2-40B4-BE49-F238E27FC236}">
              <a16:creationId xmlns:a16="http://schemas.microsoft.com/office/drawing/2014/main" id="{6609592B-8B52-45B6-B09E-2EA4C1DC75D2}"/>
            </a:ext>
          </a:extLst>
        </xdr:cNvPr>
        <xdr:cNvSpPr/>
      </xdr:nvSpPr>
      <xdr:spPr>
        <a:xfrm>
          <a:off x="14890750" y="338667"/>
          <a:ext cx="4242360" cy="1573642"/>
        </a:xfrm>
        <a:prstGeom prst="rightArrow">
          <a:avLst/>
        </a:prstGeom>
        <a:solidFill>
          <a:srgbClr val="9F164F"/>
        </a:solidFill>
        <a:ln w="28575" cap="flat" cmpd="sng" algn="ctr">
          <a:solidFill>
            <a:sysClr val="windowText" lastClr="000000"/>
          </a:solid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600" b="1" i="0" u="none" strike="noStrike" kern="0" cap="none" spc="0" normalizeH="0" baseline="0" noProof="0">
              <a:ln>
                <a:noFill/>
              </a:ln>
              <a:solidFill>
                <a:sysClr val="window" lastClr="FFFFFF"/>
              </a:solidFill>
              <a:effectLst/>
              <a:uLnTx/>
              <a:uFillTx/>
              <a:latin typeface="Calibri" panose="020F0502020204030204"/>
              <a:ea typeface="+mn-ea"/>
              <a:cs typeface="+mn-cs"/>
            </a:rPr>
            <a:t>Click here to calculate your Scope 2 emissions</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0</xdr:row>
      <xdr:rowOff>148591</xdr:rowOff>
    </xdr:from>
    <xdr:to>
      <xdr:col>1</xdr:col>
      <xdr:colOff>933450</xdr:colOff>
      <xdr:row>2</xdr:row>
      <xdr:rowOff>514981</xdr:rowOff>
    </xdr:to>
    <xdr:pic>
      <xdr:nvPicPr>
        <xdr:cNvPr id="10" name="Picture 9">
          <a:extLst>
            <a:ext uri="{FF2B5EF4-FFF2-40B4-BE49-F238E27FC236}">
              <a16:creationId xmlns:a16="http://schemas.microsoft.com/office/drawing/2014/main" id="{5B4D8CCC-EC9B-4970-BE05-FFFA7C1F672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13833" y="148591"/>
          <a:ext cx="929640" cy="730033"/>
        </a:xfrm>
        <a:prstGeom prst="rect">
          <a:avLst/>
        </a:prstGeom>
      </xdr:spPr>
    </xdr:pic>
    <xdr:clientData/>
  </xdr:twoCellAnchor>
  <xdr:twoCellAnchor editAs="oneCell">
    <xdr:from>
      <xdr:col>1</xdr:col>
      <xdr:colOff>950596</xdr:colOff>
      <xdr:row>0</xdr:row>
      <xdr:rowOff>0</xdr:rowOff>
    </xdr:from>
    <xdr:to>
      <xdr:col>2</xdr:col>
      <xdr:colOff>670002</xdr:colOff>
      <xdr:row>3</xdr:row>
      <xdr:rowOff>40852</xdr:rowOff>
    </xdr:to>
    <xdr:pic>
      <xdr:nvPicPr>
        <xdr:cNvPr id="11" name="Picture 10">
          <a:extLst>
            <a:ext uri="{FF2B5EF4-FFF2-40B4-BE49-F238E27FC236}">
              <a16:creationId xmlns:a16="http://schemas.microsoft.com/office/drawing/2014/main" id="{F021F281-0689-4487-8CB8-42D41845427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564429" y="0"/>
          <a:ext cx="2054513" cy="1099185"/>
        </a:xfrm>
        <a:prstGeom prst="rect">
          <a:avLst/>
        </a:prstGeom>
      </xdr:spPr>
    </xdr:pic>
    <xdr:clientData/>
  </xdr:twoCellAnchor>
  <xdr:twoCellAnchor>
    <xdr:from>
      <xdr:col>9</xdr:col>
      <xdr:colOff>0</xdr:colOff>
      <xdr:row>2</xdr:row>
      <xdr:rowOff>0</xdr:rowOff>
    </xdr:from>
    <xdr:to>
      <xdr:col>12</xdr:col>
      <xdr:colOff>906705</xdr:colOff>
      <xdr:row>7</xdr:row>
      <xdr:rowOff>35248</xdr:rowOff>
    </xdr:to>
    <xdr:sp macro="" textlink="">
      <xdr:nvSpPr>
        <xdr:cNvPr id="2" name="Arrow: Right 1">
          <a:hlinkClick xmlns:r="http://schemas.openxmlformats.org/officeDocument/2006/relationships" r:id="rId3"/>
          <a:extLst>
            <a:ext uri="{FF2B5EF4-FFF2-40B4-BE49-F238E27FC236}">
              <a16:creationId xmlns:a16="http://schemas.microsoft.com/office/drawing/2014/main" id="{37573979-A5F8-4FAF-805B-563B15E7D6A2}"/>
            </a:ext>
          </a:extLst>
        </xdr:cNvPr>
        <xdr:cNvSpPr/>
      </xdr:nvSpPr>
      <xdr:spPr>
        <a:xfrm>
          <a:off x="14890750" y="359833"/>
          <a:ext cx="4240455" cy="1569832"/>
        </a:xfrm>
        <a:prstGeom prst="rightArrow">
          <a:avLst/>
        </a:prstGeom>
        <a:solidFill>
          <a:srgbClr val="9F164F"/>
        </a:solidFill>
        <a:ln w="28575" cap="flat" cmpd="sng" algn="ctr">
          <a:solidFill>
            <a:sysClr val="windowText" lastClr="000000"/>
          </a:solid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600" b="1" i="0" u="none" strike="noStrike" kern="0" cap="none" spc="0" normalizeH="0" baseline="0" noProof="0">
              <a:ln>
                <a:noFill/>
              </a:ln>
              <a:solidFill>
                <a:sysClr val="window" lastClr="FFFFFF"/>
              </a:solidFill>
              <a:effectLst/>
              <a:uLnTx/>
              <a:uFillTx/>
              <a:latin typeface="Calibri" panose="020F0502020204030204"/>
              <a:ea typeface="+mn-ea"/>
              <a:cs typeface="+mn-cs"/>
            </a:rPr>
            <a:t>Click here to calculate your Scope 3 emissions</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0</xdr:row>
      <xdr:rowOff>148591</xdr:rowOff>
    </xdr:from>
    <xdr:to>
      <xdr:col>1</xdr:col>
      <xdr:colOff>933450</xdr:colOff>
      <xdr:row>2</xdr:row>
      <xdr:rowOff>517097</xdr:rowOff>
    </xdr:to>
    <xdr:pic>
      <xdr:nvPicPr>
        <xdr:cNvPr id="7" name="Picture 6">
          <a:extLst>
            <a:ext uri="{FF2B5EF4-FFF2-40B4-BE49-F238E27FC236}">
              <a16:creationId xmlns:a16="http://schemas.microsoft.com/office/drawing/2014/main" id="{D48D57DF-9D1C-4DAC-ADED-5B6CAFA04E1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13833" y="148591"/>
          <a:ext cx="933450" cy="737864"/>
        </a:xfrm>
        <a:prstGeom prst="rect">
          <a:avLst/>
        </a:prstGeom>
      </xdr:spPr>
    </xdr:pic>
    <xdr:clientData/>
  </xdr:twoCellAnchor>
  <xdr:twoCellAnchor editAs="oneCell">
    <xdr:from>
      <xdr:col>1</xdr:col>
      <xdr:colOff>950596</xdr:colOff>
      <xdr:row>0</xdr:row>
      <xdr:rowOff>0</xdr:rowOff>
    </xdr:from>
    <xdr:to>
      <xdr:col>2</xdr:col>
      <xdr:colOff>663864</xdr:colOff>
      <xdr:row>3</xdr:row>
      <xdr:rowOff>60113</xdr:rowOff>
    </xdr:to>
    <xdr:pic>
      <xdr:nvPicPr>
        <xdr:cNvPr id="8" name="Picture 7">
          <a:extLst>
            <a:ext uri="{FF2B5EF4-FFF2-40B4-BE49-F238E27FC236}">
              <a16:creationId xmlns:a16="http://schemas.microsoft.com/office/drawing/2014/main" id="{8FC2AAB0-C934-4937-8412-4499C39995B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564429" y="0"/>
          <a:ext cx="2055995" cy="1114636"/>
        </a:xfrm>
        <a:prstGeom prst="rect">
          <a:avLst/>
        </a:prstGeom>
      </xdr:spPr>
    </xdr:pic>
    <xdr:clientData/>
  </xdr:twoCellAnchor>
  <xdr:twoCellAnchor>
    <xdr:from>
      <xdr:col>9</xdr:col>
      <xdr:colOff>0</xdr:colOff>
      <xdr:row>2</xdr:row>
      <xdr:rowOff>0</xdr:rowOff>
    </xdr:from>
    <xdr:to>
      <xdr:col>12</xdr:col>
      <xdr:colOff>906705</xdr:colOff>
      <xdr:row>7</xdr:row>
      <xdr:rowOff>35248</xdr:rowOff>
    </xdr:to>
    <xdr:sp macro="" textlink="">
      <xdr:nvSpPr>
        <xdr:cNvPr id="2" name="Arrow: Right 1">
          <a:hlinkClick xmlns:r="http://schemas.openxmlformats.org/officeDocument/2006/relationships" r:id="rId3"/>
          <a:extLst>
            <a:ext uri="{FF2B5EF4-FFF2-40B4-BE49-F238E27FC236}">
              <a16:creationId xmlns:a16="http://schemas.microsoft.com/office/drawing/2014/main" id="{47F1E1B0-EC33-4A3C-BE29-6C20E9574FC1}"/>
            </a:ext>
          </a:extLst>
        </xdr:cNvPr>
        <xdr:cNvSpPr/>
      </xdr:nvSpPr>
      <xdr:spPr>
        <a:xfrm>
          <a:off x="14890750" y="359833"/>
          <a:ext cx="4240455" cy="1569832"/>
        </a:xfrm>
        <a:prstGeom prst="rightArrow">
          <a:avLst/>
        </a:prstGeom>
        <a:solidFill>
          <a:srgbClr val="9F164F"/>
        </a:solidFill>
        <a:ln w="28575" cap="flat" cmpd="sng" algn="ctr">
          <a:solidFill>
            <a:sysClr val="windowText" lastClr="000000"/>
          </a:solid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600" b="1" i="0" u="none" strike="noStrike" kern="0" cap="none" spc="0" normalizeH="0" baseline="0" noProof="0">
              <a:ln>
                <a:noFill/>
              </a:ln>
              <a:solidFill>
                <a:sysClr val="window" lastClr="FFFFFF"/>
              </a:solidFill>
              <a:effectLst/>
              <a:uLnTx/>
              <a:uFillTx/>
              <a:latin typeface="Calibri" panose="020F0502020204030204"/>
              <a:ea typeface="+mn-ea"/>
              <a:cs typeface="+mn-cs"/>
            </a:rPr>
            <a:t>Click here to see your Out of Scope emissions</a:t>
          </a: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0</xdr:row>
      <xdr:rowOff>148591</xdr:rowOff>
    </xdr:from>
    <xdr:to>
      <xdr:col>1</xdr:col>
      <xdr:colOff>929640</xdr:colOff>
      <xdr:row>2</xdr:row>
      <xdr:rowOff>513498</xdr:rowOff>
    </xdr:to>
    <xdr:pic>
      <xdr:nvPicPr>
        <xdr:cNvPr id="10" name="Picture 9">
          <a:extLst>
            <a:ext uri="{FF2B5EF4-FFF2-40B4-BE49-F238E27FC236}">
              <a16:creationId xmlns:a16="http://schemas.microsoft.com/office/drawing/2014/main" id="{61DB1DBE-3D7D-48AB-9E50-D4FD6843F66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13833" y="148591"/>
          <a:ext cx="929640" cy="732360"/>
        </a:xfrm>
        <a:prstGeom prst="rect">
          <a:avLst/>
        </a:prstGeom>
      </xdr:spPr>
    </xdr:pic>
    <xdr:clientData/>
  </xdr:twoCellAnchor>
  <xdr:twoCellAnchor editAs="oneCell">
    <xdr:from>
      <xdr:col>1</xdr:col>
      <xdr:colOff>950596</xdr:colOff>
      <xdr:row>0</xdr:row>
      <xdr:rowOff>0</xdr:rowOff>
    </xdr:from>
    <xdr:to>
      <xdr:col>2</xdr:col>
      <xdr:colOff>665558</xdr:colOff>
      <xdr:row>3</xdr:row>
      <xdr:rowOff>56514</xdr:rowOff>
    </xdr:to>
    <xdr:pic>
      <xdr:nvPicPr>
        <xdr:cNvPr id="11" name="Picture 10">
          <a:extLst>
            <a:ext uri="{FF2B5EF4-FFF2-40B4-BE49-F238E27FC236}">
              <a16:creationId xmlns:a16="http://schemas.microsoft.com/office/drawing/2014/main" id="{C1319D12-9084-4D43-B8AE-6BCA4B84A4D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564429" y="0"/>
          <a:ext cx="2053879" cy="1126277"/>
        </a:xfrm>
        <a:prstGeom prst="rect">
          <a:avLst/>
        </a:prstGeom>
      </xdr:spPr>
    </xdr:pic>
    <xdr:clientData/>
  </xdr:twoCellAnchor>
  <xdr:twoCellAnchor>
    <xdr:from>
      <xdr:col>9</xdr:col>
      <xdr:colOff>0</xdr:colOff>
      <xdr:row>2</xdr:row>
      <xdr:rowOff>0</xdr:rowOff>
    </xdr:from>
    <xdr:to>
      <xdr:col>12</xdr:col>
      <xdr:colOff>902895</xdr:colOff>
      <xdr:row>7</xdr:row>
      <xdr:rowOff>17892</xdr:rowOff>
    </xdr:to>
    <xdr:sp macro="" textlink="">
      <xdr:nvSpPr>
        <xdr:cNvPr id="12" name="Arrow: Right 11">
          <a:hlinkClick xmlns:r="http://schemas.openxmlformats.org/officeDocument/2006/relationships" r:id="rId3"/>
          <a:extLst>
            <a:ext uri="{FF2B5EF4-FFF2-40B4-BE49-F238E27FC236}">
              <a16:creationId xmlns:a16="http://schemas.microsoft.com/office/drawing/2014/main" id="{3881EEF8-8777-4B7E-8220-3E39347325C8}"/>
            </a:ext>
          </a:extLst>
        </xdr:cNvPr>
        <xdr:cNvSpPr/>
      </xdr:nvSpPr>
      <xdr:spPr>
        <a:xfrm>
          <a:off x="14890750" y="359833"/>
          <a:ext cx="4236645" cy="1573642"/>
        </a:xfrm>
        <a:prstGeom prst="rightArrow">
          <a:avLst/>
        </a:prstGeom>
        <a:solidFill>
          <a:srgbClr val="9F164F"/>
        </a:solidFill>
        <a:ln w="28575" cap="flat" cmpd="sng" algn="ctr">
          <a:solidFill>
            <a:sysClr val="windowText" lastClr="000000"/>
          </a:solid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600" b="1" i="0" u="none" strike="noStrike" kern="0" cap="none" spc="0" normalizeH="0" baseline="0" noProof="0">
              <a:ln>
                <a:noFill/>
              </a:ln>
              <a:solidFill>
                <a:sysClr val="window" lastClr="FFFFFF"/>
              </a:solidFill>
              <a:effectLst/>
              <a:uLnTx/>
              <a:uFillTx/>
              <a:latin typeface="Calibri" panose="020F0502020204030204"/>
              <a:ea typeface="+mn-ea"/>
              <a:cs typeface="+mn-cs"/>
            </a:rPr>
            <a:t>Click here to see your emissions report summary</a:t>
          </a: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2</xdr:col>
      <xdr:colOff>1051136</xdr:colOff>
      <xdr:row>1</xdr:row>
      <xdr:rowOff>1735455</xdr:rowOff>
    </xdr:to>
    <xdr:pic>
      <xdr:nvPicPr>
        <xdr:cNvPr id="2" name="Picture 1">
          <a:extLst>
            <a:ext uri="{FF2B5EF4-FFF2-40B4-BE49-F238E27FC236}">
              <a16:creationId xmlns:a16="http://schemas.microsoft.com/office/drawing/2014/main" id="{2B3CF9DB-6F71-47BF-A962-F2E13BC29EE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180975"/>
          <a:ext cx="2211281" cy="1733550"/>
        </a:xfrm>
        <a:prstGeom prst="rect">
          <a:avLst/>
        </a:prstGeom>
      </xdr:spPr>
    </xdr:pic>
    <xdr:clientData/>
  </xdr:twoCellAnchor>
  <xdr:twoCellAnchor editAs="oneCell">
    <xdr:from>
      <xdr:col>2</xdr:col>
      <xdr:colOff>1533525</xdr:colOff>
      <xdr:row>0</xdr:row>
      <xdr:rowOff>76200</xdr:rowOff>
    </xdr:from>
    <xdr:to>
      <xdr:col>5</xdr:col>
      <xdr:colOff>1637849</xdr:colOff>
      <xdr:row>1</xdr:row>
      <xdr:rowOff>1844251</xdr:rowOff>
    </xdr:to>
    <xdr:pic>
      <xdr:nvPicPr>
        <xdr:cNvPr id="3" name="Picture 2">
          <a:extLst>
            <a:ext uri="{FF2B5EF4-FFF2-40B4-BE49-F238E27FC236}">
              <a16:creationId xmlns:a16="http://schemas.microsoft.com/office/drawing/2014/main" id="{3FB3C525-B066-4C67-BB6A-C3C53E96EF7D}"/>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295650" y="76200"/>
          <a:ext cx="3638099" cy="1941406"/>
        </a:xfrm>
        <a:prstGeom prst="rect">
          <a:avLst/>
        </a:prstGeom>
      </xdr:spPr>
    </xdr:pic>
    <xdr:clientData/>
  </xdr:twoCellAnchor>
  <xdr:twoCellAnchor>
    <xdr:from>
      <xdr:col>0</xdr:col>
      <xdr:colOff>609599</xdr:colOff>
      <xdr:row>16</xdr:row>
      <xdr:rowOff>0</xdr:rowOff>
    </xdr:from>
    <xdr:to>
      <xdr:col>3</xdr:col>
      <xdr:colOff>11729</xdr:colOff>
      <xdr:row>32</xdr:row>
      <xdr:rowOff>19050</xdr:rowOff>
    </xdr:to>
    <xdr:graphicFrame macro="">
      <xdr:nvGraphicFramePr>
        <xdr:cNvPr id="4" name="Chart 3">
          <a:extLst>
            <a:ext uri="{FF2B5EF4-FFF2-40B4-BE49-F238E27FC236}">
              <a16:creationId xmlns:a16="http://schemas.microsoft.com/office/drawing/2014/main" id="{D5340B85-093A-4406-9A0E-5A9D007151F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0</xdr:colOff>
      <xdr:row>15</xdr:row>
      <xdr:rowOff>179069</xdr:rowOff>
    </xdr:from>
    <xdr:to>
      <xdr:col>6</xdr:col>
      <xdr:colOff>1350</xdr:colOff>
      <xdr:row>32</xdr:row>
      <xdr:rowOff>0</xdr:rowOff>
    </xdr:to>
    <xdr:graphicFrame macro="">
      <xdr:nvGraphicFramePr>
        <xdr:cNvPr id="5" name="Chart 4">
          <a:extLst>
            <a:ext uri="{FF2B5EF4-FFF2-40B4-BE49-F238E27FC236}">
              <a16:creationId xmlns:a16="http://schemas.microsoft.com/office/drawing/2014/main" id="{FB800E06-1CB6-4C17-9BF4-49E6AC598E0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590550</xdr:colOff>
      <xdr:row>33</xdr:row>
      <xdr:rowOff>55245</xdr:rowOff>
    </xdr:from>
    <xdr:to>
      <xdr:col>2</xdr:col>
      <xdr:colOff>1751415</xdr:colOff>
      <xdr:row>49</xdr:row>
      <xdr:rowOff>31620</xdr:rowOff>
    </xdr:to>
    <xdr:graphicFrame macro="">
      <xdr:nvGraphicFramePr>
        <xdr:cNvPr id="6" name="Chart 5">
          <a:extLst>
            <a:ext uri="{FF2B5EF4-FFF2-40B4-BE49-F238E27FC236}">
              <a16:creationId xmlns:a16="http://schemas.microsoft.com/office/drawing/2014/main" id="{A200442E-1CC7-4E84-8C37-E2B5752620E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4</xdr:col>
      <xdr:colOff>0</xdr:colOff>
      <xdr:row>33</xdr:row>
      <xdr:rowOff>57150</xdr:rowOff>
    </xdr:from>
    <xdr:to>
      <xdr:col>6</xdr:col>
      <xdr:colOff>2625</xdr:colOff>
      <xdr:row>49</xdr:row>
      <xdr:rowOff>33525</xdr:rowOff>
    </xdr:to>
    <xdr:graphicFrame macro="">
      <xdr:nvGraphicFramePr>
        <xdr:cNvPr id="7" name="Chart 6">
          <a:extLst>
            <a:ext uri="{FF2B5EF4-FFF2-40B4-BE49-F238E27FC236}">
              <a16:creationId xmlns:a16="http://schemas.microsoft.com/office/drawing/2014/main" id="{D7A66B44-9335-4C2C-ABBF-6961F725549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Henry Saunders" refreshedDate="45862.727254050929" createdVersion="8" refreshedVersion="8" minRefreshableVersion="3" recordCount="26" xr:uid="{4E9D0916-A77B-4499-A39B-AB23B8BD82AF}">
  <cacheSource type="worksheet">
    <worksheetSource ref="I8:K34" sheet="Summary"/>
  </cacheSource>
  <cacheFields count="3">
    <cacheField name="Scope" numFmtId="0">
      <sharedItems containsBlank="1"/>
    </cacheField>
    <cacheField name="Emissions Source" numFmtId="0">
      <sharedItems count="26">
        <s v="Stationary Combustion Fuels"/>
        <s v="Vehicle Fleet"/>
        <s v="Refrigerant Gas"/>
        <s v="Direct Electricity Consumption"/>
        <s v="Renewable Energy Supplier / Tariff"/>
        <s v="Vehicle Fleet Electricity Consumption"/>
        <s v="Electricity Transmission &amp; Distribution Losses (T&amp;D Losses)"/>
        <s v="Water Consumption"/>
        <s v="Business Travel"/>
        <s v="EV T&amp;D Business Travel"/>
        <s v="Staff Commuting"/>
        <s v="EV T&amp;D Staff Commuting"/>
        <s v="Waste Production"/>
        <s v="Hotel Stay"/>
        <s v="Homeworking"/>
        <s v="Well To Tank: Stationary Combustion Fuels"/>
        <s v="Well To Tank: Vehicle Fleet"/>
        <s v="Well To Tank: Electricity Consumption"/>
        <s v="Well To Tank: Electricity Consumption Transmission &amp; Distribution Losses"/>
        <s v="Well To Tank: Business Travel"/>
        <s v="Well To Tank: Staff Commuting"/>
        <s v="Scope 1 Allocated Carbon Offsets"/>
        <s v="Scope 2 Allocated Carbon Offsets"/>
        <s v="Scope 3 Allocated Carbon Offsets"/>
        <s v="Gross Emissions"/>
        <s v="Net Emissions"/>
      </sharedItems>
    </cacheField>
    <cacheField name="tCO₂e" numFmtId="0">
      <sharedItems containsSemiMixedTypes="0" containsString="0" containsNumber="1" containsInteger="1" minValue="0" maxValue="0"/>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6">
  <r>
    <s v="Scope 1"/>
    <x v="0"/>
    <n v="0"/>
  </r>
  <r>
    <m/>
    <x v="1"/>
    <n v="0"/>
  </r>
  <r>
    <m/>
    <x v="2"/>
    <n v="0"/>
  </r>
  <r>
    <s v="Scope 2"/>
    <x v="3"/>
    <n v="0"/>
  </r>
  <r>
    <m/>
    <x v="4"/>
    <n v="0"/>
  </r>
  <r>
    <m/>
    <x v="5"/>
    <n v="0"/>
  </r>
  <r>
    <s v="Scope 3"/>
    <x v="6"/>
    <n v="0"/>
  </r>
  <r>
    <m/>
    <x v="7"/>
    <n v="0"/>
  </r>
  <r>
    <m/>
    <x v="8"/>
    <n v="0"/>
  </r>
  <r>
    <m/>
    <x v="9"/>
    <n v="0"/>
  </r>
  <r>
    <m/>
    <x v="10"/>
    <n v="0"/>
  </r>
  <r>
    <m/>
    <x v="11"/>
    <n v="0"/>
  </r>
  <r>
    <m/>
    <x v="12"/>
    <n v="0"/>
  </r>
  <r>
    <m/>
    <x v="13"/>
    <n v="0"/>
  </r>
  <r>
    <m/>
    <x v="14"/>
    <n v="0"/>
  </r>
  <r>
    <m/>
    <x v="15"/>
    <n v="0"/>
  </r>
  <r>
    <m/>
    <x v="16"/>
    <n v="0"/>
  </r>
  <r>
    <m/>
    <x v="17"/>
    <n v="0"/>
  </r>
  <r>
    <m/>
    <x v="18"/>
    <n v="0"/>
  </r>
  <r>
    <m/>
    <x v="19"/>
    <n v="0"/>
  </r>
  <r>
    <m/>
    <x v="20"/>
    <n v="0"/>
  </r>
  <r>
    <s v="Carbon Offsets"/>
    <x v="21"/>
    <n v="0"/>
  </r>
  <r>
    <m/>
    <x v="22"/>
    <n v="0"/>
  </r>
  <r>
    <m/>
    <x v="23"/>
    <n v="0"/>
  </r>
  <r>
    <s v="Total "/>
    <x v="24"/>
    <n v="0"/>
  </r>
  <r>
    <m/>
    <x v="25"/>
    <n v="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608553B6-6F0E-41E6-BF22-EE3672669B76}" name="PivotTable2" cacheId="0"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rowHeaderCaption="Emissions Source">
  <location ref="M8:N31" firstHeaderRow="1" firstDataRow="1" firstDataCol="1"/>
  <pivotFields count="3">
    <pivotField showAll="0"/>
    <pivotField axis="axisRow" showAll="0">
      <items count="27">
        <item x="8"/>
        <item x="3"/>
        <item x="6"/>
        <item x="9"/>
        <item x="11"/>
        <item h="1" x="24"/>
        <item x="14"/>
        <item x="13"/>
        <item h="1" x="25"/>
        <item x="2"/>
        <item x="4"/>
        <item h="1" x="21"/>
        <item h="1" x="22"/>
        <item x="23"/>
        <item x="10"/>
        <item x="0"/>
        <item x="1"/>
        <item x="5"/>
        <item x="12"/>
        <item x="7"/>
        <item x="19"/>
        <item x="17"/>
        <item x="18"/>
        <item x="20"/>
        <item x="15"/>
        <item x="16"/>
        <item t="default"/>
      </items>
    </pivotField>
    <pivotField dataField="1" showAll="0"/>
  </pivotFields>
  <rowFields count="1">
    <field x="1"/>
  </rowFields>
  <rowItems count="23">
    <i>
      <x/>
    </i>
    <i>
      <x v="1"/>
    </i>
    <i>
      <x v="2"/>
    </i>
    <i>
      <x v="3"/>
    </i>
    <i>
      <x v="4"/>
    </i>
    <i>
      <x v="6"/>
    </i>
    <i>
      <x v="7"/>
    </i>
    <i>
      <x v="9"/>
    </i>
    <i>
      <x v="10"/>
    </i>
    <i>
      <x v="13"/>
    </i>
    <i>
      <x v="14"/>
    </i>
    <i>
      <x v="15"/>
    </i>
    <i>
      <x v="16"/>
    </i>
    <i>
      <x v="17"/>
    </i>
    <i>
      <x v="18"/>
    </i>
    <i>
      <x v="19"/>
    </i>
    <i>
      <x v="20"/>
    </i>
    <i>
      <x v="21"/>
    </i>
    <i>
      <x v="22"/>
    </i>
    <i>
      <x v="23"/>
    </i>
    <i>
      <x v="24"/>
    </i>
    <i>
      <x v="25"/>
    </i>
    <i t="grand">
      <x/>
    </i>
  </rowItems>
  <colItems count="1">
    <i/>
  </colItems>
  <dataFields count="1">
    <dataField name="Sum of tCO₂e" fld="2" baseField="0" baseItem="0" numFmtId="165"/>
  </dataFields>
  <formats count="55">
    <format dxfId="54">
      <pivotArea field="1" type="button" dataOnly="0" labelOnly="1" outline="0" axis="axisRow" fieldPosition="0"/>
    </format>
    <format dxfId="53">
      <pivotArea dataOnly="0" labelOnly="1" outline="0" axis="axisValues" fieldPosition="0"/>
    </format>
    <format dxfId="52">
      <pivotArea field="1" type="button" dataOnly="0" labelOnly="1" outline="0" axis="axisRow" fieldPosition="0"/>
    </format>
    <format dxfId="51">
      <pivotArea dataOnly="0" labelOnly="1" outline="0" axis="axisValues" fieldPosition="0"/>
    </format>
    <format dxfId="50">
      <pivotArea field="1" type="button" dataOnly="0" labelOnly="1" outline="0" axis="axisRow" fieldPosition="0"/>
    </format>
    <format dxfId="49">
      <pivotArea dataOnly="0" labelOnly="1" outline="0" axis="axisValues" fieldPosition="0"/>
    </format>
    <format dxfId="48">
      <pivotArea field="1" type="button" dataOnly="0" labelOnly="1" outline="0" axis="axisRow" fieldPosition="0"/>
    </format>
    <format dxfId="47">
      <pivotArea dataOnly="0" labelOnly="1" outline="0" axis="axisValues" fieldPosition="0"/>
    </format>
    <format dxfId="46">
      <pivotArea field="1" type="button" dataOnly="0" labelOnly="1" outline="0" axis="axisRow" fieldPosition="0"/>
    </format>
    <format dxfId="45">
      <pivotArea dataOnly="0" labelOnly="1" outline="0" axis="axisValues" fieldPosition="0"/>
    </format>
    <format dxfId="44">
      <pivotArea collapsedLevelsAreSubtotals="1" fieldPosition="0">
        <references count="1">
          <reference field="1" count="0"/>
        </references>
      </pivotArea>
    </format>
    <format dxfId="43">
      <pivotArea grandRow="1" outline="0" collapsedLevelsAreSubtotals="1" fieldPosition="0"/>
    </format>
    <format dxfId="42">
      <pivotArea dataOnly="0" labelOnly="1" grandRow="1" outline="0" fieldPosition="0"/>
    </format>
    <format dxfId="41">
      <pivotArea grandRow="1" outline="0" collapsedLevelsAreSubtotals="1" fieldPosition="0"/>
    </format>
    <format dxfId="40">
      <pivotArea dataOnly="0" labelOnly="1" grandRow="1" outline="0" fieldPosition="0"/>
    </format>
    <format dxfId="39">
      <pivotArea grandRow="1" outline="0" collapsedLevelsAreSubtotals="1" fieldPosition="0"/>
    </format>
    <format dxfId="38">
      <pivotArea dataOnly="0" labelOnly="1" grandRow="1" outline="0" fieldPosition="0"/>
    </format>
    <format dxfId="37">
      <pivotArea type="all" dataOnly="0" outline="0" fieldPosition="0"/>
    </format>
    <format dxfId="36">
      <pivotArea outline="0" collapsedLevelsAreSubtotals="1" fieldPosition="0"/>
    </format>
    <format dxfId="35">
      <pivotArea field="1" type="button" dataOnly="0" labelOnly="1" outline="0" axis="axisRow" fieldPosition="0"/>
    </format>
    <format dxfId="34">
      <pivotArea dataOnly="0" labelOnly="1" fieldPosition="0">
        <references count="1">
          <reference field="1" count="0"/>
        </references>
      </pivotArea>
    </format>
    <format dxfId="33">
      <pivotArea dataOnly="0" labelOnly="1" grandRow="1" outline="0" fieldPosition="0"/>
    </format>
    <format dxfId="32">
      <pivotArea dataOnly="0" labelOnly="1" outline="0" axis="axisValues" fieldPosition="0"/>
    </format>
    <format dxfId="31">
      <pivotArea field="1" type="button" dataOnly="0" labelOnly="1" outline="0" axis="axisRow" fieldPosition="0"/>
    </format>
    <format dxfId="30">
      <pivotArea dataOnly="0" labelOnly="1" fieldPosition="0">
        <references count="1">
          <reference field="1" count="0"/>
        </references>
      </pivotArea>
    </format>
    <format dxfId="29">
      <pivotArea grandRow="1" outline="0" collapsedLevelsAreSubtotals="1" fieldPosition="0"/>
    </format>
    <format dxfId="28">
      <pivotArea type="all" dataOnly="0" outline="0" fieldPosition="0"/>
    </format>
    <format dxfId="27">
      <pivotArea outline="0" collapsedLevelsAreSubtotals="1" fieldPosition="0"/>
    </format>
    <format dxfId="26">
      <pivotArea dataOnly="0" labelOnly="1" fieldPosition="0">
        <references count="1">
          <reference field="1" count="5">
            <x v="1"/>
            <x v="5"/>
            <x v="8"/>
            <x v="15"/>
            <x v="21"/>
          </reference>
        </references>
      </pivotArea>
    </format>
    <format dxfId="25">
      <pivotArea dataOnly="0" labelOnly="1" grandRow="1" outline="0" fieldPosition="0"/>
    </format>
    <format dxfId="24">
      <pivotArea dataOnly="0" labelOnly="1" fieldPosition="0">
        <references count="1">
          <reference field="1" count="5">
            <x v="1"/>
            <x v="5"/>
            <x v="8"/>
            <x v="15"/>
            <x v="21"/>
          </reference>
        </references>
      </pivotArea>
    </format>
    <format dxfId="23">
      <pivotArea outline="0" collapsedLevelsAreSubtotals="1" fieldPosition="0"/>
    </format>
    <format dxfId="22">
      <pivotArea dataOnly="0" labelOnly="1" fieldPosition="0">
        <references count="1">
          <reference field="1" count="1">
            <x v="1"/>
          </reference>
        </references>
      </pivotArea>
    </format>
    <format dxfId="21">
      <pivotArea dataOnly="0" labelOnly="1" fieldPosition="0">
        <references count="1">
          <reference field="1" count="1">
            <x v="5"/>
          </reference>
        </references>
      </pivotArea>
    </format>
    <format dxfId="20">
      <pivotArea dataOnly="0" labelOnly="1" fieldPosition="0">
        <references count="1">
          <reference field="1" count="1">
            <x v="8"/>
          </reference>
        </references>
      </pivotArea>
    </format>
    <format dxfId="19">
      <pivotArea dataOnly="0" labelOnly="1" fieldPosition="0">
        <references count="1">
          <reference field="1" count="1">
            <x v="15"/>
          </reference>
        </references>
      </pivotArea>
    </format>
    <format dxfId="18">
      <pivotArea collapsedLevelsAreSubtotals="1" fieldPosition="0">
        <references count="1">
          <reference field="1" count="0"/>
        </references>
      </pivotArea>
    </format>
    <format dxfId="17">
      <pivotArea dataOnly="0" labelOnly="1" fieldPosition="0">
        <references count="1">
          <reference field="1" count="0"/>
        </references>
      </pivotArea>
    </format>
    <format dxfId="16">
      <pivotArea dataOnly="0" labelOnly="1" fieldPosition="0">
        <references count="1">
          <reference field="1" count="0"/>
        </references>
      </pivotArea>
    </format>
    <format dxfId="15">
      <pivotArea type="all" dataOnly="0" outline="0" fieldPosition="0"/>
    </format>
    <format dxfId="14">
      <pivotArea field="1" type="button" dataOnly="0" labelOnly="1" outline="0" axis="axisRow" fieldPosition="0"/>
    </format>
    <format dxfId="13">
      <pivotArea dataOnly="0" labelOnly="1" fieldPosition="0">
        <references count="1">
          <reference field="1" count="0"/>
        </references>
      </pivotArea>
    </format>
    <format dxfId="12">
      <pivotArea dataOnly="0" labelOnly="1" grandRow="1" outline="0" fieldPosition="0"/>
    </format>
    <format dxfId="11">
      <pivotArea field="1" type="button" dataOnly="0" labelOnly="1" outline="0" axis="axisRow" fieldPosition="0"/>
    </format>
    <format dxfId="10">
      <pivotArea dataOnly="0" labelOnly="1" outline="0" axis="axisValues" fieldPosition="0"/>
    </format>
    <format dxfId="9">
      <pivotArea grandRow="1" outline="0" collapsedLevelsAreSubtotals="1" fieldPosition="0"/>
    </format>
    <format dxfId="8">
      <pivotArea dataOnly="0" labelOnly="1" grandRow="1" outline="0" fieldPosition="0"/>
    </format>
    <format dxfId="7">
      <pivotArea outline="0" collapsedLevelsAreSubtotals="1" fieldPosition="0"/>
    </format>
    <format dxfId="6">
      <pivotArea dataOnly="0" labelOnly="1" outline="0" axis="axisValues" fieldPosition="0"/>
    </format>
    <format dxfId="5">
      <pivotArea type="all" dataOnly="0" outline="0" fieldPosition="0"/>
    </format>
    <format dxfId="4">
      <pivotArea outline="0" collapsedLevelsAreSubtotals="1" fieldPosition="0"/>
    </format>
    <format dxfId="3">
      <pivotArea field="1" type="button" dataOnly="0" labelOnly="1" outline="0" axis="axisRow" fieldPosition="0"/>
    </format>
    <format dxfId="2">
      <pivotArea dataOnly="0" labelOnly="1" fieldPosition="0">
        <references count="1">
          <reference field="1" count="0"/>
        </references>
      </pivotArea>
    </format>
    <format dxfId="1">
      <pivotArea dataOnly="0" labelOnly="1" grandRow="1" outline="0" fieldPosition="0"/>
    </format>
    <format dxfId="0">
      <pivotArea dataOnly="0" labelOnly="1" outline="0" axis="axisValues"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6.xml"/><Relationship Id="rId1" Type="http://schemas.openxmlformats.org/officeDocument/2006/relationships/pivotTable" Target="../pivotTables/pivotTable1.xml"/><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84151D-9AFE-4366-A8F0-F672F32D2ECE}">
  <dimension ref="B2:N37"/>
  <sheetViews>
    <sheetView zoomScaleNormal="100" workbookViewId="0">
      <selection activeCell="C4" sqref="C4"/>
    </sheetView>
  </sheetViews>
  <sheetFormatPr defaultColWidth="8.88671875" defaultRowHeight="14.4" x14ac:dyDescent="0.3"/>
  <cols>
    <col min="1" max="1" width="8.88671875" style="3"/>
    <col min="2" max="2" width="34" style="3" customWidth="1"/>
    <col min="3" max="3" width="71" style="3" customWidth="1"/>
    <col min="4" max="4" width="21" style="3" customWidth="1"/>
    <col min="5" max="5" width="28.6640625" style="3" customWidth="1"/>
    <col min="6" max="6" width="17.88671875" style="3" customWidth="1"/>
    <col min="7" max="7" width="14.109375" style="3" bestFit="1" customWidth="1"/>
    <col min="8" max="8" width="12.5546875" style="3" customWidth="1"/>
    <col min="9" max="9" width="8.88671875" style="3"/>
    <col min="10" max="10" width="13.6640625" style="3" customWidth="1"/>
    <col min="11" max="11" width="26" style="3" customWidth="1"/>
    <col min="12" max="12" width="8.88671875" style="3"/>
    <col min="13" max="13" width="13.6640625" style="3" customWidth="1"/>
    <col min="14" max="14" width="26" style="3" customWidth="1"/>
    <col min="15" max="16384" width="8.88671875" style="3"/>
  </cols>
  <sheetData>
    <row r="2" spans="2:14" ht="141.6" customHeight="1" x14ac:dyDescent="0.3"/>
    <row r="3" spans="2:14" ht="15.6" customHeight="1" x14ac:dyDescent="0.3"/>
    <row r="4" spans="2:14" ht="21" x14ac:dyDescent="0.4">
      <c r="B4" s="4" t="s">
        <v>0</v>
      </c>
      <c r="C4" s="2"/>
      <c r="D4" s="2"/>
      <c r="E4" s="2"/>
      <c r="F4" s="2"/>
      <c r="G4" s="2"/>
      <c r="H4" s="2"/>
    </row>
    <row r="5" spans="2:14" x14ac:dyDescent="0.3">
      <c r="B5" s="2"/>
      <c r="C5" s="2"/>
      <c r="D5" s="2"/>
      <c r="E5" s="2"/>
      <c r="F5" s="2"/>
      <c r="G5" s="2"/>
      <c r="H5" s="2"/>
    </row>
    <row r="6" spans="2:14" x14ac:dyDescent="0.3">
      <c r="B6" s="1" t="s">
        <v>1</v>
      </c>
      <c r="C6" s="1" t="s">
        <v>2</v>
      </c>
      <c r="E6" s="2"/>
      <c r="F6" s="2"/>
      <c r="G6" s="2"/>
      <c r="H6" s="2"/>
    </row>
    <row r="7" spans="2:14" ht="15" thickBot="1" x14ac:dyDescent="0.35">
      <c r="B7" s="2"/>
      <c r="C7" s="2"/>
      <c r="D7" s="2"/>
      <c r="E7" s="2"/>
      <c r="F7" s="2"/>
      <c r="G7" s="2"/>
      <c r="H7" s="2"/>
    </row>
    <row r="8" spans="2:14" ht="15" thickBot="1" x14ac:dyDescent="0.35">
      <c r="B8" s="1" t="s">
        <v>3</v>
      </c>
      <c r="C8" s="56"/>
      <c r="D8" s="57"/>
      <c r="E8" s="57"/>
      <c r="F8" s="57"/>
      <c r="G8" s="58"/>
      <c r="H8" s="54"/>
      <c r="N8" s="9"/>
    </row>
    <row r="9" spans="2:14" ht="15" thickBot="1" x14ac:dyDescent="0.35">
      <c r="B9" s="2"/>
      <c r="C9" s="2"/>
      <c r="D9" s="2"/>
      <c r="E9" s="2"/>
      <c r="F9" s="2"/>
      <c r="G9" s="2"/>
      <c r="H9" s="2"/>
      <c r="N9" s="9"/>
    </row>
    <row r="10" spans="2:14" ht="14.4" customHeight="1" x14ac:dyDescent="0.3">
      <c r="B10" s="59" t="s">
        <v>4</v>
      </c>
      <c r="C10" s="65"/>
      <c r="D10" s="65"/>
      <c r="E10" s="65"/>
      <c r="F10" s="65"/>
      <c r="G10" s="60"/>
      <c r="H10" s="55"/>
      <c r="N10" s="9"/>
    </row>
    <row r="11" spans="2:14" x14ac:dyDescent="0.3">
      <c r="B11" s="61"/>
      <c r="C11" s="66"/>
      <c r="D11" s="66"/>
      <c r="E11" s="66"/>
      <c r="F11" s="66"/>
      <c r="G11" s="62"/>
      <c r="H11" s="55"/>
      <c r="J11" s="1"/>
      <c r="K11" s="1"/>
      <c r="L11" s="1"/>
      <c r="M11" s="1"/>
      <c r="N11" s="2"/>
    </row>
    <row r="12" spans="2:14" x14ac:dyDescent="0.3">
      <c r="B12" s="61"/>
      <c r="C12" s="66"/>
      <c r="D12" s="66"/>
      <c r="E12" s="66"/>
      <c r="F12" s="66"/>
      <c r="G12" s="62"/>
      <c r="H12" s="55"/>
    </row>
    <row r="13" spans="2:14" x14ac:dyDescent="0.3">
      <c r="B13" s="61"/>
      <c r="C13" s="66"/>
      <c r="D13" s="66"/>
      <c r="E13" s="66"/>
      <c r="F13" s="66"/>
      <c r="G13" s="62"/>
      <c r="H13" s="55"/>
    </row>
    <row r="14" spans="2:14" x14ac:dyDescent="0.3">
      <c r="B14" s="61"/>
      <c r="C14" s="66"/>
      <c r="D14" s="66"/>
      <c r="E14" s="66"/>
      <c r="F14" s="66"/>
      <c r="G14" s="62"/>
      <c r="H14" s="55"/>
    </row>
    <row r="15" spans="2:14" x14ac:dyDescent="0.3">
      <c r="B15" s="61"/>
      <c r="C15" s="66"/>
      <c r="D15" s="66"/>
      <c r="E15" s="66"/>
      <c r="F15" s="66"/>
      <c r="G15" s="62"/>
      <c r="H15" s="55"/>
    </row>
    <row r="16" spans="2:14" x14ac:dyDescent="0.3">
      <c r="B16" s="61"/>
      <c r="C16" s="66"/>
      <c r="D16" s="66"/>
      <c r="E16" s="66"/>
      <c r="F16" s="66"/>
      <c r="G16" s="62"/>
      <c r="H16" s="55"/>
    </row>
    <row r="17" spans="2:8" x14ac:dyDescent="0.3">
      <c r="B17" s="61"/>
      <c r="C17" s="66"/>
      <c r="D17" s="66"/>
      <c r="E17" s="66"/>
      <c r="F17" s="66"/>
      <c r="G17" s="62"/>
      <c r="H17" s="55"/>
    </row>
    <row r="18" spans="2:8" x14ac:dyDescent="0.3">
      <c r="B18" s="61"/>
      <c r="C18" s="66"/>
      <c r="D18" s="66"/>
      <c r="E18" s="66"/>
      <c r="F18" s="66"/>
      <c r="G18" s="62"/>
      <c r="H18" s="55"/>
    </row>
    <row r="19" spans="2:8" x14ac:dyDescent="0.3">
      <c r="B19" s="61"/>
      <c r="C19" s="66"/>
      <c r="D19" s="66"/>
      <c r="E19" s="66"/>
      <c r="F19" s="66"/>
      <c r="G19" s="62"/>
      <c r="H19" s="55"/>
    </row>
    <row r="20" spans="2:8" ht="15" thickBot="1" x14ac:dyDescent="0.35">
      <c r="B20" s="63"/>
      <c r="C20" s="67"/>
      <c r="D20" s="67"/>
      <c r="E20" s="67"/>
      <c r="F20" s="67"/>
      <c r="G20" s="64"/>
      <c r="H20" s="55"/>
    </row>
    <row r="21" spans="2:8" ht="15" thickBot="1" x14ac:dyDescent="0.35">
      <c r="B21" s="55"/>
      <c r="C21" s="55"/>
      <c r="D21" s="55"/>
      <c r="E21" s="55"/>
      <c r="F21" s="55"/>
      <c r="G21" s="55"/>
      <c r="H21" s="55"/>
    </row>
    <row r="22" spans="2:8" x14ac:dyDescent="0.3">
      <c r="B22" s="59" t="s">
        <v>5</v>
      </c>
      <c r="C22" s="65"/>
      <c r="D22" s="65"/>
      <c r="E22" s="65"/>
      <c r="F22" s="65"/>
      <c r="G22" s="60"/>
      <c r="H22" s="55"/>
    </row>
    <row r="23" spans="2:8" x14ac:dyDescent="0.3">
      <c r="B23" s="61"/>
      <c r="C23" s="66"/>
      <c r="D23" s="66"/>
      <c r="E23" s="66"/>
      <c r="F23" s="66"/>
      <c r="G23" s="62"/>
      <c r="H23" s="55"/>
    </row>
    <row r="24" spans="2:8" x14ac:dyDescent="0.3">
      <c r="B24" s="61"/>
      <c r="C24" s="66"/>
      <c r="D24" s="66"/>
      <c r="E24" s="66"/>
      <c r="F24" s="66"/>
      <c r="G24" s="62"/>
      <c r="H24" s="55"/>
    </row>
    <row r="25" spans="2:8" x14ac:dyDescent="0.3">
      <c r="B25" s="61"/>
      <c r="C25" s="66"/>
      <c r="D25" s="66"/>
      <c r="E25" s="66"/>
      <c r="F25" s="66"/>
      <c r="G25" s="62"/>
      <c r="H25" s="55"/>
    </row>
    <row r="26" spans="2:8" ht="15" thickBot="1" x14ac:dyDescent="0.35">
      <c r="B26" s="63"/>
      <c r="C26" s="67"/>
      <c r="D26" s="67"/>
      <c r="E26" s="67"/>
      <c r="F26" s="67"/>
      <c r="G26" s="64"/>
      <c r="H26" s="55"/>
    </row>
    <row r="27" spans="2:8" ht="15" thickBot="1" x14ac:dyDescent="0.35"/>
    <row r="28" spans="2:8" ht="14.4" customHeight="1" x14ac:dyDescent="0.3">
      <c r="B28" s="59" t="s">
        <v>6</v>
      </c>
      <c r="C28" s="60"/>
      <c r="D28" s="55"/>
      <c r="E28" s="55"/>
      <c r="F28" s="55"/>
      <c r="G28" s="55"/>
      <c r="H28" s="55"/>
    </row>
    <row r="29" spans="2:8" x14ac:dyDescent="0.3">
      <c r="B29" s="61"/>
      <c r="C29" s="62"/>
      <c r="D29" s="55"/>
      <c r="E29" s="55"/>
      <c r="F29" s="55"/>
      <c r="G29" s="55"/>
      <c r="H29" s="55"/>
    </row>
    <row r="30" spans="2:8" x14ac:dyDescent="0.3">
      <c r="B30" s="61"/>
      <c r="C30" s="62"/>
      <c r="D30" s="55"/>
      <c r="E30" s="55"/>
      <c r="F30" s="55"/>
      <c r="G30" s="55"/>
      <c r="H30" s="55"/>
    </row>
    <row r="31" spans="2:8" ht="27.6" customHeight="1" x14ac:dyDescent="0.3">
      <c r="B31" s="61"/>
      <c r="C31" s="62"/>
      <c r="D31" s="55"/>
      <c r="E31" s="55"/>
      <c r="F31" s="55"/>
      <c r="G31" s="55"/>
      <c r="H31" s="55"/>
    </row>
    <row r="32" spans="2:8" ht="15" thickBot="1" x14ac:dyDescent="0.35">
      <c r="B32" s="63"/>
      <c r="C32" s="64"/>
      <c r="D32" s="55"/>
      <c r="E32" s="55"/>
      <c r="F32" s="55"/>
      <c r="G32" s="55"/>
      <c r="H32" s="55"/>
    </row>
    <row r="33" spans="2:8" ht="15" thickBot="1" x14ac:dyDescent="0.35">
      <c r="B33" s="18"/>
      <c r="C33" s="18"/>
      <c r="D33" s="18"/>
      <c r="E33" s="18"/>
      <c r="F33" s="18"/>
      <c r="G33" s="18"/>
      <c r="H33" s="18"/>
    </row>
    <row r="34" spans="2:8" ht="15" thickBot="1" x14ac:dyDescent="0.35">
      <c r="B34" s="23" t="s">
        <v>7</v>
      </c>
      <c r="C34" s="24" t="s">
        <v>8</v>
      </c>
      <c r="D34" s="18"/>
      <c r="E34" s="18"/>
      <c r="F34" s="18"/>
    </row>
    <row r="35" spans="2:8" ht="15" thickBot="1" x14ac:dyDescent="0.35">
      <c r="B35" s="23" t="s">
        <v>9</v>
      </c>
      <c r="C35" s="24" t="s">
        <v>10</v>
      </c>
      <c r="D35" s="18"/>
      <c r="E35" s="18"/>
      <c r="F35" s="18"/>
    </row>
    <row r="36" spans="2:8" ht="15" thickBot="1" x14ac:dyDescent="0.35">
      <c r="B36" s="25" t="s">
        <v>11</v>
      </c>
      <c r="C36" s="24" t="s">
        <v>12</v>
      </c>
      <c r="D36" s="18"/>
      <c r="E36" s="18"/>
      <c r="F36" s="18"/>
    </row>
    <row r="37" spans="2:8" x14ac:dyDescent="0.3">
      <c r="B37" s="18"/>
      <c r="C37" s="18"/>
      <c r="D37" s="18"/>
      <c r="E37" s="18"/>
      <c r="F37" s="18"/>
      <c r="G37" s="18"/>
      <c r="H37" s="18"/>
    </row>
  </sheetData>
  <sheetProtection algorithmName="SHA-512" hashValue="soi2nVSf2AOwpxPUIlyN5AaACXv0qy31uU0m0ufD63yFdXXKLxLE3KMNeRAlal/wHiLRfqQnG+nZ0T8jYUz0jg==" saltValue="UPr6nEjdNmiCeZj7UKLlbQ==" spinCount="100000" sheet="1" objects="1" scenarios="1"/>
  <mergeCells count="4">
    <mergeCell ref="C8:G8"/>
    <mergeCell ref="B28:C32"/>
    <mergeCell ref="B10:G20"/>
    <mergeCell ref="B22:G26"/>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A950DC-1D72-487A-B941-9F2B055E5D5D}">
  <dimension ref="B3:H41"/>
  <sheetViews>
    <sheetView zoomScale="90" zoomScaleNormal="90" workbookViewId="0">
      <pane ySplit="8" topLeftCell="A9" activePane="bottomLeft" state="frozen"/>
      <selection pane="bottomLeft" activeCell="F18" sqref="F18"/>
    </sheetView>
  </sheetViews>
  <sheetFormatPr defaultColWidth="8.88671875" defaultRowHeight="13.8" x14ac:dyDescent="0.25"/>
  <cols>
    <col min="1" max="1" width="8.88671875" style="68"/>
    <col min="2" max="2" width="34" style="68" customWidth="1"/>
    <col min="3" max="3" width="71" style="68" customWidth="1"/>
    <col min="4" max="4" width="28.6640625" style="68" customWidth="1"/>
    <col min="5" max="5" width="21.44140625" style="68" customWidth="1"/>
    <col min="6" max="6" width="17.88671875" style="68" customWidth="1"/>
    <col min="7" max="7" width="14.109375" style="68" bestFit="1" customWidth="1"/>
    <col min="8" max="8" width="12.5546875" style="68" customWidth="1"/>
    <col min="9" max="9" width="8.88671875" style="68"/>
    <col min="10" max="10" width="13.6640625" style="68" customWidth="1"/>
    <col min="11" max="11" width="26" style="68" customWidth="1"/>
    <col min="12" max="12" width="8.88671875" style="68"/>
    <col min="13" max="13" width="13.6640625" style="68" customWidth="1"/>
    <col min="14" max="14" width="26" style="68" customWidth="1"/>
    <col min="15" max="16384" width="8.88671875" style="68"/>
  </cols>
  <sheetData>
    <row r="3" spans="2:8" ht="55.2" customHeight="1" x14ac:dyDescent="0.25"/>
    <row r="4" spans="2:8" ht="21" x14ac:dyDescent="0.4">
      <c r="B4" s="69" t="s">
        <v>13</v>
      </c>
    </row>
    <row r="5" spans="2:8" x14ac:dyDescent="0.25">
      <c r="B5" s="70"/>
      <c r="C5" s="70"/>
      <c r="D5" s="70"/>
      <c r="E5" s="70"/>
      <c r="F5" s="70"/>
      <c r="G5" s="70"/>
      <c r="H5" s="70"/>
    </row>
    <row r="6" spans="2:8" ht="15.6" x14ac:dyDescent="0.25">
      <c r="B6" s="71" t="s">
        <v>14</v>
      </c>
      <c r="C6" s="70"/>
      <c r="D6" s="70"/>
      <c r="E6" s="70"/>
      <c r="F6" s="70"/>
      <c r="G6" s="70"/>
      <c r="H6" s="70"/>
    </row>
    <row r="7" spans="2:8" ht="14.4" thickBot="1" x14ac:dyDescent="0.3"/>
    <row r="8" spans="2:8" ht="28.2" thickBot="1" x14ac:dyDescent="0.3">
      <c r="B8" s="72" t="s">
        <v>15</v>
      </c>
      <c r="C8" s="72" t="s">
        <v>16</v>
      </c>
      <c r="D8" s="72" t="s">
        <v>17</v>
      </c>
      <c r="E8" s="72" t="s">
        <v>18</v>
      </c>
      <c r="F8" s="73" t="s">
        <v>19</v>
      </c>
      <c r="G8" s="72" t="s">
        <v>9</v>
      </c>
      <c r="H8" s="72" t="s">
        <v>11</v>
      </c>
    </row>
    <row r="9" spans="2:8" ht="14.4" thickBot="1" x14ac:dyDescent="0.3">
      <c r="B9" s="74" t="s">
        <v>20</v>
      </c>
      <c r="C9" s="75" t="s">
        <v>21</v>
      </c>
      <c r="D9" s="11"/>
      <c r="E9" s="76" t="s">
        <v>22</v>
      </c>
      <c r="F9" s="77">
        <v>0.18290000000000001</v>
      </c>
      <c r="G9" s="5">
        <f>D9*F9</f>
        <v>0</v>
      </c>
      <c r="H9" s="48">
        <f t="shared" ref="H9:H19" si="0">G9/1000</f>
        <v>0</v>
      </c>
    </row>
    <row r="10" spans="2:8" ht="14.4" thickBot="1" x14ac:dyDescent="0.3">
      <c r="B10" s="78"/>
      <c r="C10" s="79" t="s">
        <v>23</v>
      </c>
      <c r="D10" s="11"/>
      <c r="E10" s="80" t="s">
        <v>24</v>
      </c>
      <c r="F10" s="81">
        <v>2.7554099999999999</v>
      </c>
      <c r="G10" s="6">
        <f t="shared" ref="G10:G31" si="1">D10*F10</f>
        <v>0</v>
      </c>
      <c r="H10" s="49">
        <f t="shared" si="0"/>
        <v>0</v>
      </c>
    </row>
    <row r="11" spans="2:8" ht="14.4" thickBot="1" x14ac:dyDescent="0.3">
      <c r="B11" s="78"/>
      <c r="C11" s="79" t="s">
        <v>25</v>
      </c>
      <c r="D11" s="11"/>
      <c r="E11" s="80" t="s">
        <v>24</v>
      </c>
      <c r="F11" s="81">
        <v>2.5401500000000001</v>
      </c>
      <c r="G11" s="6">
        <f t="shared" si="1"/>
        <v>0</v>
      </c>
      <c r="H11" s="49">
        <f t="shared" si="0"/>
        <v>0</v>
      </c>
    </row>
    <row r="12" spans="2:8" ht="14.4" thickBot="1" x14ac:dyDescent="0.3">
      <c r="B12" s="78"/>
      <c r="C12" s="79" t="s">
        <v>26</v>
      </c>
      <c r="D12" s="11"/>
      <c r="E12" s="80" t="s">
        <v>22</v>
      </c>
      <c r="F12" s="81">
        <v>0.21410999999999999</v>
      </c>
      <c r="G12" s="6">
        <f t="shared" si="1"/>
        <v>0</v>
      </c>
      <c r="H12" s="49">
        <f t="shared" si="0"/>
        <v>0</v>
      </c>
    </row>
    <row r="13" spans="2:8" ht="14.4" thickBot="1" x14ac:dyDescent="0.3">
      <c r="B13" s="78"/>
      <c r="C13" s="79" t="s">
        <v>27</v>
      </c>
      <c r="D13" s="11"/>
      <c r="E13" s="80" t="s">
        <v>24</v>
      </c>
      <c r="F13" s="81">
        <v>1.5571299999999999</v>
      </c>
      <c r="G13" s="6">
        <f t="shared" si="1"/>
        <v>0</v>
      </c>
      <c r="H13" s="49">
        <f t="shared" si="0"/>
        <v>0</v>
      </c>
    </row>
    <row r="14" spans="2:8" ht="14.4" thickBot="1" x14ac:dyDescent="0.3">
      <c r="B14" s="78"/>
      <c r="C14" s="79" t="s">
        <v>28</v>
      </c>
      <c r="D14" s="11"/>
      <c r="E14" s="80" t="s">
        <v>24</v>
      </c>
      <c r="F14" s="81">
        <v>3.5580000000000001E-2</v>
      </c>
      <c r="G14" s="6">
        <f t="shared" si="1"/>
        <v>0</v>
      </c>
      <c r="H14" s="49">
        <f t="shared" si="0"/>
        <v>0</v>
      </c>
    </row>
    <row r="15" spans="2:8" ht="14.4" thickBot="1" x14ac:dyDescent="0.3">
      <c r="B15" s="78"/>
      <c r="C15" s="79" t="s">
        <v>29</v>
      </c>
      <c r="D15" s="11"/>
      <c r="E15" s="80" t="s">
        <v>24</v>
      </c>
      <c r="F15" s="81">
        <v>0.16750999999999999</v>
      </c>
      <c r="G15" s="6">
        <f t="shared" si="1"/>
        <v>0</v>
      </c>
      <c r="H15" s="49">
        <f t="shared" si="0"/>
        <v>0</v>
      </c>
    </row>
    <row r="16" spans="2:8" ht="14.4" thickBot="1" x14ac:dyDescent="0.3">
      <c r="B16" s="78"/>
      <c r="C16" s="79" t="s">
        <v>30</v>
      </c>
      <c r="D16" s="11"/>
      <c r="E16" s="80" t="s">
        <v>24</v>
      </c>
      <c r="F16" s="81">
        <v>9.0100000000000006E-3</v>
      </c>
      <c r="G16" s="6">
        <f t="shared" si="1"/>
        <v>0</v>
      </c>
      <c r="H16" s="49">
        <f t="shared" si="0"/>
        <v>0</v>
      </c>
    </row>
    <row r="17" spans="2:8" ht="14.4" thickBot="1" x14ac:dyDescent="0.3">
      <c r="B17" s="78"/>
      <c r="C17" s="79" t="s">
        <v>31</v>
      </c>
      <c r="D17" s="11"/>
      <c r="E17" s="80" t="s">
        <v>32</v>
      </c>
      <c r="F17" s="81">
        <v>46.255240000000001</v>
      </c>
      <c r="G17" s="6">
        <f t="shared" si="1"/>
        <v>0</v>
      </c>
      <c r="H17" s="49">
        <f t="shared" si="0"/>
        <v>0</v>
      </c>
    </row>
    <row r="18" spans="2:8" ht="14.4" thickBot="1" x14ac:dyDescent="0.3">
      <c r="B18" s="78"/>
      <c r="C18" s="79" t="s">
        <v>33</v>
      </c>
      <c r="D18" s="11"/>
      <c r="E18" s="80" t="s">
        <v>32</v>
      </c>
      <c r="F18" s="81">
        <v>42.764870000000002</v>
      </c>
      <c r="G18" s="6">
        <f t="shared" si="1"/>
        <v>0</v>
      </c>
      <c r="H18" s="49">
        <f t="shared" si="0"/>
        <v>0</v>
      </c>
    </row>
    <row r="19" spans="2:8" ht="14.4" thickBot="1" x14ac:dyDescent="0.3">
      <c r="B19" s="82"/>
      <c r="C19" s="83" t="s">
        <v>34</v>
      </c>
      <c r="D19" s="11"/>
      <c r="E19" s="84" t="s">
        <v>32</v>
      </c>
      <c r="F19" s="85">
        <v>54.336539999999999</v>
      </c>
      <c r="G19" s="15">
        <f t="shared" si="1"/>
        <v>0</v>
      </c>
      <c r="H19" s="50">
        <f t="shared" si="0"/>
        <v>0</v>
      </c>
    </row>
    <row r="20" spans="2:8" ht="14.4" thickBot="1" x14ac:dyDescent="0.3">
      <c r="B20" s="86"/>
      <c r="D20" s="87"/>
      <c r="E20" s="88"/>
      <c r="F20" s="89"/>
      <c r="G20" s="33"/>
      <c r="H20" s="51"/>
    </row>
    <row r="21" spans="2:8" ht="14.4" thickBot="1" x14ac:dyDescent="0.3">
      <c r="B21" s="74" t="s">
        <v>35</v>
      </c>
      <c r="C21" s="90" t="s">
        <v>36</v>
      </c>
      <c r="D21" s="12"/>
      <c r="E21" s="90" t="s">
        <v>24</v>
      </c>
      <c r="F21" s="91">
        <v>2.5127899999999999</v>
      </c>
      <c r="G21" s="34">
        <f>D21*F21</f>
        <v>0</v>
      </c>
      <c r="H21" s="52">
        <f t="shared" ref="H21:H27" si="2">G21/1000</f>
        <v>0</v>
      </c>
    </row>
    <row r="22" spans="2:8" ht="14.4" thickBot="1" x14ac:dyDescent="0.3">
      <c r="B22" s="78"/>
      <c r="C22" s="80" t="s">
        <v>37</v>
      </c>
      <c r="D22" s="11"/>
      <c r="E22" s="80" t="s">
        <v>24</v>
      </c>
      <c r="F22" s="81">
        <v>2.0844</v>
      </c>
      <c r="G22" s="6">
        <f t="shared" ref="G22" si="3">D22*F22</f>
        <v>0</v>
      </c>
      <c r="H22" s="49">
        <f t="shared" si="2"/>
        <v>0</v>
      </c>
    </row>
    <row r="23" spans="2:8" ht="14.4" thickBot="1" x14ac:dyDescent="0.3">
      <c r="B23" s="78"/>
      <c r="C23" s="80" t="s">
        <v>23</v>
      </c>
      <c r="D23" s="11"/>
      <c r="E23" s="80" t="s">
        <v>24</v>
      </c>
      <c r="F23" s="81">
        <v>2.7554099999999999</v>
      </c>
      <c r="G23" s="6">
        <f>D23*F23</f>
        <v>0</v>
      </c>
      <c r="H23" s="49">
        <f t="shared" si="2"/>
        <v>0</v>
      </c>
    </row>
    <row r="24" spans="2:8" ht="14.4" thickBot="1" x14ac:dyDescent="0.3">
      <c r="B24" s="78"/>
      <c r="C24" s="80" t="s">
        <v>27</v>
      </c>
      <c r="D24" s="12"/>
      <c r="E24" s="80" t="s">
        <v>24</v>
      </c>
      <c r="F24" s="81">
        <v>1.5571299999999999</v>
      </c>
      <c r="G24" s="6">
        <f>D24*F24</f>
        <v>0</v>
      </c>
      <c r="H24" s="49">
        <f t="shared" si="2"/>
        <v>0</v>
      </c>
    </row>
    <row r="25" spans="2:8" ht="14.4" thickBot="1" x14ac:dyDescent="0.3">
      <c r="B25" s="78"/>
      <c r="C25" s="80" t="s">
        <v>28</v>
      </c>
      <c r="D25" s="11"/>
      <c r="E25" s="80" t="s">
        <v>24</v>
      </c>
      <c r="F25" s="81">
        <v>3.5580000000000001E-2</v>
      </c>
      <c r="G25" s="6">
        <f>D25*F25</f>
        <v>0</v>
      </c>
      <c r="H25" s="49">
        <f t="shared" si="2"/>
        <v>0</v>
      </c>
    </row>
    <row r="26" spans="2:8" ht="14.4" thickBot="1" x14ac:dyDescent="0.3">
      <c r="B26" s="78"/>
      <c r="C26" s="80" t="s">
        <v>29</v>
      </c>
      <c r="D26" s="11"/>
      <c r="E26" s="80" t="s">
        <v>24</v>
      </c>
      <c r="F26" s="81">
        <v>0.16750999999999999</v>
      </c>
      <c r="G26" s="6">
        <f>D26*F26</f>
        <v>0</v>
      </c>
      <c r="H26" s="49">
        <f t="shared" si="2"/>
        <v>0</v>
      </c>
    </row>
    <row r="27" spans="2:8" ht="14.4" thickBot="1" x14ac:dyDescent="0.3">
      <c r="B27" s="82"/>
      <c r="C27" s="84" t="s">
        <v>30</v>
      </c>
      <c r="D27" s="11"/>
      <c r="E27" s="84" t="s">
        <v>24</v>
      </c>
      <c r="F27" s="85">
        <v>9.0100000000000006E-3</v>
      </c>
      <c r="G27" s="15">
        <f>D27*F27</f>
        <v>0</v>
      </c>
      <c r="H27" s="50">
        <f t="shared" si="2"/>
        <v>0</v>
      </c>
    </row>
    <row r="28" spans="2:8" ht="14.4" thickBot="1" x14ac:dyDescent="0.3">
      <c r="B28" s="92"/>
      <c r="D28" s="93"/>
      <c r="E28" s="94"/>
      <c r="F28" s="95"/>
      <c r="G28" s="35"/>
      <c r="H28" s="53"/>
    </row>
    <row r="29" spans="2:8" ht="14.4" thickBot="1" x14ac:dyDescent="0.3">
      <c r="B29" s="74" t="s">
        <v>38</v>
      </c>
      <c r="C29" s="75" t="s">
        <v>39</v>
      </c>
      <c r="D29" s="11"/>
      <c r="E29" s="76" t="s">
        <v>40</v>
      </c>
      <c r="F29" s="77">
        <v>677</v>
      </c>
      <c r="G29" s="5">
        <f t="shared" si="1"/>
        <v>0</v>
      </c>
      <c r="H29" s="48">
        <f>G29/1000</f>
        <v>0</v>
      </c>
    </row>
    <row r="30" spans="2:8" ht="14.4" thickBot="1" x14ac:dyDescent="0.3">
      <c r="B30" s="78"/>
      <c r="C30" s="79" t="s">
        <v>41</v>
      </c>
      <c r="D30" s="11"/>
      <c r="E30" s="80" t="s">
        <v>40</v>
      </c>
      <c r="F30" s="81">
        <v>1924</v>
      </c>
      <c r="G30" s="6">
        <f t="shared" si="1"/>
        <v>0</v>
      </c>
      <c r="H30" s="49">
        <f>G30/1000</f>
        <v>0</v>
      </c>
    </row>
    <row r="31" spans="2:8" ht="14.4" thickBot="1" x14ac:dyDescent="0.3">
      <c r="B31" s="82"/>
      <c r="C31" s="83" t="s">
        <v>42</v>
      </c>
      <c r="D31" s="11"/>
      <c r="E31" s="84" t="s">
        <v>40</v>
      </c>
      <c r="F31" s="85">
        <v>1760</v>
      </c>
      <c r="G31" s="15">
        <f t="shared" si="1"/>
        <v>0</v>
      </c>
      <c r="H31" s="50">
        <f>G31/1000</f>
        <v>0</v>
      </c>
    </row>
    <row r="32" spans="2:8" x14ac:dyDescent="0.25">
      <c r="B32" s="96"/>
      <c r="D32" s="97"/>
      <c r="F32" s="98"/>
      <c r="G32" s="13"/>
      <c r="H32" s="13"/>
    </row>
    <row r="33" spans="2:8" ht="15.6" x14ac:dyDescent="0.25">
      <c r="B33" s="99" t="s">
        <v>43</v>
      </c>
      <c r="D33" s="97"/>
      <c r="F33" s="98"/>
      <c r="G33" s="13"/>
      <c r="H33" s="13"/>
    </row>
    <row r="34" spans="2:8" ht="14.4" thickBot="1" x14ac:dyDescent="0.3">
      <c r="B34" s="96"/>
      <c r="D34" s="97"/>
      <c r="F34" s="98"/>
      <c r="G34" s="13"/>
      <c r="H34" s="13"/>
    </row>
    <row r="35" spans="2:8" ht="28.2" thickBot="1" x14ac:dyDescent="0.3">
      <c r="B35" s="100" t="s">
        <v>15</v>
      </c>
      <c r="C35" s="100" t="s">
        <v>16</v>
      </c>
      <c r="D35" s="100" t="s">
        <v>17</v>
      </c>
      <c r="E35" s="100" t="s">
        <v>18</v>
      </c>
      <c r="F35" s="101" t="s">
        <v>19</v>
      </c>
      <c r="G35" s="100" t="s">
        <v>9</v>
      </c>
      <c r="H35" s="100" t="s">
        <v>11</v>
      </c>
    </row>
    <row r="36" spans="2:8" ht="14.4" thickBot="1" x14ac:dyDescent="0.3">
      <c r="B36" s="102" t="s">
        <v>43</v>
      </c>
      <c r="C36" s="103" t="s">
        <v>44</v>
      </c>
      <c r="D36" s="11"/>
      <c r="E36" s="104" t="s">
        <v>11</v>
      </c>
      <c r="F36" s="105" t="s">
        <v>45</v>
      </c>
      <c r="G36" s="106">
        <f>H36*1000</f>
        <v>0</v>
      </c>
      <c r="H36" s="107">
        <f>-D36</f>
        <v>0</v>
      </c>
    </row>
    <row r="37" spans="2:8" x14ac:dyDescent="0.25">
      <c r="B37" s="96"/>
      <c r="D37" s="97"/>
      <c r="E37" s="97"/>
      <c r="F37" s="98"/>
      <c r="G37" s="13"/>
      <c r="H37" s="13"/>
    </row>
    <row r="38" spans="2:8" ht="14.4" thickBot="1" x14ac:dyDescent="0.3"/>
    <row r="39" spans="2:8" ht="14.4" thickBot="1" x14ac:dyDescent="0.3">
      <c r="B39" s="108" t="s">
        <v>46</v>
      </c>
      <c r="C39" s="109">
        <f>SUM(H9:H31)</f>
        <v>0</v>
      </c>
    </row>
    <row r="40" spans="2:8" ht="14.4" thickBot="1" x14ac:dyDescent="0.3"/>
    <row r="41" spans="2:8" ht="14.4" thickBot="1" x14ac:dyDescent="0.3">
      <c r="B41" s="108" t="s">
        <v>47</v>
      </c>
      <c r="C41" s="109">
        <f>C39+H36</f>
        <v>0</v>
      </c>
    </row>
  </sheetData>
  <sheetProtection algorithmName="SHA-512" hashValue="Z0PdOvN61GONxXUY/iyioDoYQnOQe4QcRc30u3Rz9AZ+afGIBZ8zyPdDhxPXJ4Mq+qqTYTHjb2igduLgtZKyzg==" saltValue="/n/0ET0FVaf8WUyiyrGbIw==" spinCount="100000" sheet="1" objects="1" scenarios="1"/>
  <mergeCells count="3">
    <mergeCell ref="B9:B19"/>
    <mergeCell ref="B21:B27"/>
    <mergeCell ref="B29:B31"/>
  </mergeCells>
  <pageMargins left="0.7" right="0.7" top="0.75" bottom="0.75" header="0.3" footer="0.3"/>
  <pageSetup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323F3D-C715-418C-A53E-9EDE39D1F1ED}">
  <dimension ref="B3:J22"/>
  <sheetViews>
    <sheetView zoomScale="90" zoomScaleNormal="90" workbookViewId="0">
      <pane ySplit="8" topLeftCell="A9" activePane="bottomLeft" state="frozen"/>
      <selection pane="bottomLeft" activeCell="D29" sqref="D29"/>
    </sheetView>
  </sheetViews>
  <sheetFormatPr defaultColWidth="8.88671875" defaultRowHeight="14.4" x14ac:dyDescent="0.3"/>
  <cols>
    <col min="1" max="1" width="8.88671875" style="110"/>
    <col min="2" max="2" width="34" style="110" customWidth="1"/>
    <col min="3" max="3" width="71" style="110" customWidth="1"/>
    <col min="4" max="4" width="28.6640625" style="110" customWidth="1"/>
    <col min="5" max="5" width="21.44140625" style="110" customWidth="1"/>
    <col min="6" max="6" width="17.88671875" style="110" customWidth="1"/>
    <col min="7" max="7" width="14.109375" style="110" bestFit="1" customWidth="1"/>
    <col min="8" max="8" width="12.5546875" style="110" customWidth="1"/>
    <col min="9" max="9" width="8.88671875" style="110"/>
    <col min="10" max="10" width="13.6640625" style="110" customWidth="1"/>
    <col min="11" max="11" width="26" style="110" customWidth="1"/>
    <col min="12" max="12" width="8.88671875" style="110"/>
    <col min="13" max="13" width="13.6640625" style="110" customWidth="1"/>
    <col min="14" max="14" width="26" style="110" customWidth="1"/>
    <col min="15" max="16384" width="8.88671875" style="110"/>
  </cols>
  <sheetData>
    <row r="3" spans="2:10" ht="55.2" customHeight="1" x14ac:dyDescent="0.3"/>
    <row r="4" spans="2:10" ht="21" x14ac:dyDescent="0.4">
      <c r="B4" s="69" t="s">
        <v>48</v>
      </c>
      <c r="C4" s="68"/>
      <c r="D4" s="68"/>
      <c r="E4" s="68"/>
      <c r="F4" s="68"/>
      <c r="G4" s="68"/>
      <c r="H4" s="68"/>
    </row>
    <row r="5" spans="2:10" ht="14.4" customHeight="1" x14ac:dyDescent="0.3">
      <c r="B5" s="96"/>
      <c r="C5" s="68"/>
      <c r="D5" s="97"/>
      <c r="E5" s="97"/>
      <c r="F5" s="98"/>
      <c r="G5" s="13"/>
      <c r="H5" s="13"/>
    </row>
    <row r="6" spans="2:10" ht="15.6" x14ac:dyDescent="0.3">
      <c r="B6" s="71" t="s">
        <v>49</v>
      </c>
      <c r="C6" s="68"/>
      <c r="D6" s="97"/>
      <c r="E6" s="97"/>
      <c r="F6" s="98"/>
      <c r="G6" s="13"/>
      <c r="H6" s="13"/>
    </row>
    <row r="7" spans="2:10" ht="15" thickBot="1" x14ac:dyDescent="0.35">
      <c r="B7" s="96"/>
      <c r="C7" s="68"/>
      <c r="D7" s="97"/>
      <c r="E7" s="97"/>
      <c r="F7" s="98"/>
      <c r="G7" s="13"/>
      <c r="H7" s="13"/>
    </row>
    <row r="8" spans="2:10" ht="28.2" thickBot="1" x14ac:dyDescent="0.35">
      <c r="B8" s="72" t="s">
        <v>15</v>
      </c>
      <c r="C8" s="72" t="s">
        <v>16</v>
      </c>
      <c r="D8" s="72" t="s">
        <v>17</v>
      </c>
      <c r="E8" s="72" t="s">
        <v>18</v>
      </c>
      <c r="F8" s="73" t="s">
        <v>19</v>
      </c>
      <c r="G8" s="72" t="s">
        <v>9</v>
      </c>
      <c r="H8" s="72" t="s">
        <v>11</v>
      </c>
    </row>
    <row r="9" spans="2:10" ht="15" thickBot="1" x14ac:dyDescent="0.35">
      <c r="B9" s="111" t="s">
        <v>50</v>
      </c>
      <c r="C9" s="112" t="s">
        <v>51</v>
      </c>
      <c r="D9" s="11"/>
      <c r="E9" s="113" t="s">
        <v>52</v>
      </c>
      <c r="F9" s="114">
        <v>0.20705000000000001</v>
      </c>
      <c r="G9" s="22">
        <f t="shared" ref="G9" si="0">D9*F9</f>
        <v>0</v>
      </c>
      <c r="H9" s="44">
        <f t="shared" ref="H9" si="1">G9/1000</f>
        <v>0</v>
      </c>
      <c r="J9" s="115"/>
    </row>
    <row r="10" spans="2:10" ht="15" thickBot="1" x14ac:dyDescent="0.35">
      <c r="B10" s="116"/>
      <c r="C10" s="117" t="s">
        <v>53</v>
      </c>
      <c r="D10" s="11"/>
      <c r="E10" s="118" t="s">
        <v>52</v>
      </c>
      <c r="F10" s="119">
        <v>0.20705000000000001</v>
      </c>
      <c r="G10" s="16">
        <f>-D10*F10</f>
        <v>0</v>
      </c>
      <c r="H10" s="45">
        <f>G10/1000</f>
        <v>0</v>
      </c>
    </row>
    <row r="11" spans="2:10" ht="15" thickBot="1" x14ac:dyDescent="0.35">
      <c r="B11" s="120"/>
      <c r="C11" s="68"/>
      <c r="D11" s="97"/>
      <c r="E11" s="68"/>
      <c r="F11" s="98"/>
      <c r="G11" s="13"/>
      <c r="H11" s="46"/>
    </row>
    <row r="12" spans="2:10" ht="28.2" thickBot="1" x14ac:dyDescent="0.35">
      <c r="B12" s="121" t="s">
        <v>54</v>
      </c>
      <c r="C12" s="122" t="s">
        <v>55</v>
      </c>
      <c r="D12" s="11"/>
      <c r="E12" s="123" t="s">
        <v>52</v>
      </c>
      <c r="F12" s="124">
        <v>0.20705000000000001</v>
      </c>
      <c r="G12" s="36">
        <f>D12*F12</f>
        <v>0</v>
      </c>
      <c r="H12" s="47">
        <f>G12/1000</f>
        <v>0</v>
      </c>
    </row>
    <row r="13" spans="2:10" x14ac:dyDescent="0.3">
      <c r="B13" s="96"/>
      <c r="C13" s="68"/>
      <c r="D13" s="97"/>
      <c r="E13" s="68"/>
      <c r="F13" s="98"/>
      <c r="G13" s="13"/>
      <c r="H13" s="13"/>
    </row>
    <row r="14" spans="2:10" ht="15.6" x14ac:dyDescent="0.3">
      <c r="B14" s="99" t="s">
        <v>56</v>
      </c>
      <c r="C14" s="68"/>
      <c r="D14" s="97"/>
      <c r="E14" s="68"/>
      <c r="F14" s="98"/>
      <c r="G14" s="13"/>
      <c r="H14" s="13"/>
    </row>
    <row r="15" spans="2:10" ht="15" thickBot="1" x14ac:dyDescent="0.35">
      <c r="B15" s="96"/>
      <c r="C15" s="68"/>
      <c r="D15" s="97"/>
      <c r="E15" s="68"/>
      <c r="F15" s="98"/>
      <c r="G15" s="13"/>
      <c r="H15" s="13"/>
    </row>
    <row r="16" spans="2:10" ht="28.2" thickBot="1" x14ac:dyDescent="0.35">
      <c r="B16" s="100" t="s">
        <v>15</v>
      </c>
      <c r="C16" s="100" t="s">
        <v>16</v>
      </c>
      <c r="D16" s="100" t="s">
        <v>17</v>
      </c>
      <c r="E16" s="100" t="s">
        <v>18</v>
      </c>
      <c r="F16" s="101" t="s">
        <v>19</v>
      </c>
      <c r="G16" s="100" t="s">
        <v>9</v>
      </c>
      <c r="H16" s="100" t="s">
        <v>11</v>
      </c>
    </row>
    <row r="17" spans="2:8" ht="15" thickBot="1" x14ac:dyDescent="0.35">
      <c r="B17" s="125" t="s">
        <v>56</v>
      </c>
      <c r="C17" s="126" t="s">
        <v>57</v>
      </c>
      <c r="D17" s="11"/>
      <c r="E17" s="127" t="s">
        <v>58</v>
      </c>
      <c r="F17" s="128" t="s">
        <v>45</v>
      </c>
      <c r="G17" s="129">
        <f>H17*1000</f>
        <v>0</v>
      </c>
      <c r="H17" s="130">
        <f>-D17</f>
        <v>0</v>
      </c>
    </row>
    <row r="18" spans="2:8" x14ac:dyDescent="0.3">
      <c r="B18" s="96"/>
      <c r="C18" s="131"/>
      <c r="D18" s="97"/>
      <c r="E18" s="97"/>
      <c r="F18" s="132"/>
      <c r="G18" s="133"/>
      <c r="H18" s="133"/>
    </row>
    <row r="19" spans="2:8" ht="15" thickBot="1" x14ac:dyDescent="0.35">
      <c r="B19" s="96"/>
      <c r="C19" s="68"/>
      <c r="D19" s="97"/>
      <c r="E19" s="97"/>
      <c r="F19" s="98"/>
      <c r="G19" s="13"/>
      <c r="H19" s="13"/>
    </row>
    <row r="20" spans="2:8" ht="15" thickBot="1" x14ac:dyDescent="0.35">
      <c r="B20" s="108" t="s">
        <v>59</v>
      </c>
      <c r="C20" s="109">
        <f>SUM(H9:H12)</f>
        <v>0</v>
      </c>
    </row>
    <row r="21" spans="2:8" ht="15" thickBot="1" x14ac:dyDescent="0.35">
      <c r="B21" s="68"/>
      <c r="C21" s="68"/>
    </row>
    <row r="22" spans="2:8" ht="15" thickBot="1" x14ac:dyDescent="0.35">
      <c r="B22" s="108" t="s">
        <v>60</v>
      </c>
      <c r="C22" s="109">
        <f>C20+H17</f>
        <v>0</v>
      </c>
    </row>
  </sheetData>
  <mergeCells count="1">
    <mergeCell ref="B9:B10"/>
  </mergeCells>
  <pageMargins left="0.7" right="0.7" top="0.75" bottom="0.75" header="0.3" footer="0.3"/>
  <pageSetup orientation="portrait"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1607FF-94F2-4808-8862-87F69B4D13D0}">
  <dimension ref="B3:J370"/>
  <sheetViews>
    <sheetView zoomScale="90" zoomScaleNormal="90" workbookViewId="0">
      <pane ySplit="8" topLeftCell="A9" activePane="bottomLeft" state="frozen"/>
      <selection pane="bottomLeft" activeCell="L207" sqref="L207"/>
    </sheetView>
  </sheetViews>
  <sheetFormatPr defaultColWidth="8.88671875" defaultRowHeight="14.4" x14ac:dyDescent="0.3"/>
  <cols>
    <col min="1" max="1" width="8.88671875" style="110"/>
    <col min="2" max="2" width="34" style="110" customWidth="1"/>
    <col min="3" max="3" width="71" style="110" customWidth="1"/>
    <col min="4" max="4" width="28.6640625" style="110" customWidth="1"/>
    <col min="5" max="5" width="21.44140625" style="110" customWidth="1"/>
    <col min="6" max="6" width="17.88671875" style="110" customWidth="1"/>
    <col min="7" max="7" width="14.109375" style="110" bestFit="1" customWidth="1"/>
    <col min="8" max="8" width="12.5546875" style="110" customWidth="1"/>
    <col min="9" max="9" width="8.88671875" style="110"/>
    <col min="10" max="10" width="13.6640625" style="110" customWidth="1"/>
    <col min="11" max="11" width="26" style="110" customWidth="1"/>
    <col min="12" max="12" width="8.88671875" style="110"/>
    <col min="13" max="13" width="13.6640625" style="110" customWidth="1"/>
    <col min="14" max="14" width="26" style="110" customWidth="1"/>
    <col min="15" max="16384" width="8.88671875" style="110"/>
  </cols>
  <sheetData>
    <row r="3" spans="2:10" ht="55.2" customHeight="1" x14ac:dyDescent="0.3"/>
    <row r="4" spans="2:10" ht="21" x14ac:dyDescent="0.4">
      <c r="B4" s="69" t="s">
        <v>61</v>
      </c>
      <c r="C4" s="68"/>
      <c r="D4" s="68"/>
      <c r="E4" s="68"/>
      <c r="F4" s="68"/>
      <c r="G4" s="68"/>
      <c r="H4" s="68"/>
    </row>
    <row r="5" spans="2:10" ht="14.4" customHeight="1" x14ac:dyDescent="0.4">
      <c r="B5" s="69"/>
      <c r="C5" s="68"/>
      <c r="D5" s="68"/>
      <c r="E5" s="68"/>
      <c r="F5" s="68"/>
      <c r="G5" s="68"/>
      <c r="H5" s="68"/>
    </row>
    <row r="6" spans="2:10" ht="15.6" x14ac:dyDescent="0.3">
      <c r="B6" s="71" t="s">
        <v>62</v>
      </c>
      <c r="C6" s="68"/>
      <c r="D6" s="97"/>
      <c r="E6" s="97"/>
      <c r="F6" s="98"/>
      <c r="G6" s="13"/>
      <c r="H6" s="13"/>
    </row>
    <row r="7" spans="2:10" ht="15" thickBot="1" x14ac:dyDescent="0.35">
      <c r="B7" s="96"/>
      <c r="C7" s="68"/>
      <c r="D7" s="97"/>
      <c r="E7" s="97"/>
      <c r="F7" s="98"/>
      <c r="G7" s="13"/>
      <c r="H7" s="13"/>
    </row>
    <row r="8" spans="2:10" ht="28.2" thickBot="1" x14ac:dyDescent="0.35">
      <c r="B8" s="100" t="s">
        <v>15</v>
      </c>
      <c r="C8" s="100" t="s">
        <v>16</v>
      </c>
      <c r="D8" s="100" t="s">
        <v>17</v>
      </c>
      <c r="E8" s="100" t="s">
        <v>18</v>
      </c>
      <c r="F8" s="101" t="s">
        <v>19</v>
      </c>
      <c r="G8" s="100" t="s">
        <v>9</v>
      </c>
      <c r="H8" s="100" t="s">
        <v>11</v>
      </c>
    </row>
    <row r="9" spans="2:10" ht="14.4" customHeight="1" x14ac:dyDescent="0.3">
      <c r="B9" s="134" t="s">
        <v>63</v>
      </c>
      <c r="C9" s="135" t="s">
        <v>64</v>
      </c>
      <c r="D9" s="136">
        <f>'Scope 2'!D9</f>
        <v>0</v>
      </c>
      <c r="E9" s="137" t="s">
        <v>65</v>
      </c>
      <c r="F9" s="138">
        <v>1.83E-2</v>
      </c>
      <c r="G9" s="17">
        <f>D9*F9</f>
        <v>0</v>
      </c>
      <c r="H9" s="37">
        <f>G9/1000</f>
        <v>0</v>
      </c>
      <c r="J9" s="115"/>
    </row>
    <row r="10" spans="2:10" ht="15" thickBot="1" x14ac:dyDescent="0.35">
      <c r="B10" s="139"/>
      <c r="C10" s="140" t="s">
        <v>66</v>
      </c>
      <c r="D10" s="141">
        <f>'Scope 2'!D12</f>
        <v>0</v>
      </c>
      <c r="E10" s="142" t="s">
        <v>52</v>
      </c>
      <c r="F10" s="143">
        <v>5.5999999999999999E-3</v>
      </c>
      <c r="G10" s="8">
        <f t="shared" ref="G10" si="0">D10*F10</f>
        <v>0</v>
      </c>
      <c r="H10" s="38">
        <f t="shared" ref="H10" si="1">G10/1000</f>
        <v>0</v>
      </c>
    </row>
    <row r="11" spans="2:10" ht="15" thickBot="1" x14ac:dyDescent="0.35">
      <c r="B11" s="120"/>
      <c r="C11" s="68"/>
      <c r="D11" s="97"/>
      <c r="E11" s="68"/>
      <c r="F11" s="98"/>
      <c r="G11" s="13"/>
      <c r="H11" s="46"/>
    </row>
    <row r="12" spans="2:10" ht="15" thickBot="1" x14ac:dyDescent="0.35">
      <c r="B12" s="144" t="s">
        <v>67</v>
      </c>
      <c r="C12" s="137" t="s">
        <v>67</v>
      </c>
      <c r="D12" s="11"/>
      <c r="E12" s="137" t="s">
        <v>68</v>
      </c>
      <c r="F12" s="138">
        <v>0.15311</v>
      </c>
      <c r="G12" s="17">
        <f>D12*F12</f>
        <v>0</v>
      </c>
      <c r="H12" s="37">
        <f>G12/1000</f>
        <v>0</v>
      </c>
      <c r="J12" s="115"/>
    </row>
    <row r="13" spans="2:10" ht="15" thickBot="1" x14ac:dyDescent="0.35">
      <c r="B13" s="145"/>
      <c r="C13" s="142" t="s">
        <v>69</v>
      </c>
      <c r="D13" s="146">
        <f>D12*0.95</f>
        <v>0</v>
      </c>
      <c r="E13" s="142" t="s">
        <v>68</v>
      </c>
      <c r="F13" s="143">
        <v>0.18573999999999999</v>
      </c>
      <c r="G13" s="8">
        <f>D13*F13</f>
        <v>0</v>
      </c>
      <c r="H13" s="38">
        <f>G13/1000</f>
        <v>0</v>
      </c>
    </row>
    <row r="14" spans="2:10" ht="15" thickBot="1" x14ac:dyDescent="0.35">
      <c r="B14" s="120"/>
      <c r="C14" s="68"/>
      <c r="D14" s="97"/>
      <c r="E14" s="68"/>
      <c r="F14" s="98"/>
      <c r="G14" s="13"/>
      <c r="H14" s="46"/>
    </row>
    <row r="15" spans="2:10" ht="15" thickBot="1" x14ac:dyDescent="0.35">
      <c r="B15" s="144" t="s">
        <v>70</v>
      </c>
      <c r="C15" s="137" t="s">
        <v>71</v>
      </c>
      <c r="D15" s="11"/>
      <c r="E15" s="137" t="s">
        <v>72</v>
      </c>
      <c r="F15" s="138">
        <v>0.22522</v>
      </c>
      <c r="G15" s="17">
        <f t="shared" ref="G15:G88" si="2">D15*F15</f>
        <v>0</v>
      </c>
      <c r="H15" s="37">
        <f t="shared" ref="H15:H88" si="3">G15/1000</f>
        <v>0</v>
      </c>
      <c r="J15" s="115"/>
    </row>
    <row r="16" spans="2:10" ht="15" thickBot="1" x14ac:dyDescent="0.35">
      <c r="B16" s="147"/>
      <c r="C16" s="148" t="s">
        <v>73</v>
      </c>
      <c r="D16" s="11"/>
      <c r="E16" s="148" t="s">
        <v>72</v>
      </c>
      <c r="F16" s="149">
        <v>0.23125999999999999</v>
      </c>
      <c r="G16" s="7">
        <f t="shared" si="2"/>
        <v>0</v>
      </c>
      <c r="H16" s="40">
        <f t="shared" si="3"/>
        <v>0</v>
      </c>
    </row>
    <row r="17" spans="2:8" ht="15" thickBot="1" x14ac:dyDescent="0.35">
      <c r="B17" s="147"/>
      <c r="C17" s="148" t="s">
        <v>74</v>
      </c>
      <c r="D17" s="11"/>
      <c r="E17" s="148" t="s">
        <v>72</v>
      </c>
      <c r="F17" s="149">
        <v>0.18143000000000001</v>
      </c>
      <c r="G17" s="7">
        <f t="shared" si="2"/>
        <v>0</v>
      </c>
      <c r="H17" s="40">
        <f t="shared" si="3"/>
        <v>0</v>
      </c>
    </row>
    <row r="18" spans="2:8" ht="15" thickBot="1" x14ac:dyDescent="0.35">
      <c r="B18" s="147"/>
      <c r="C18" s="148" t="s">
        <v>75</v>
      </c>
      <c r="D18" s="11"/>
      <c r="E18" s="148" t="s">
        <v>72</v>
      </c>
      <c r="F18" s="149">
        <v>9.7059999999999994E-2</v>
      </c>
      <c r="G18" s="7">
        <f t="shared" si="2"/>
        <v>0</v>
      </c>
      <c r="H18" s="40">
        <f t="shared" si="3"/>
        <v>0</v>
      </c>
    </row>
    <row r="19" spans="2:8" ht="15" thickBot="1" x14ac:dyDescent="0.35">
      <c r="B19" s="147"/>
      <c r="C19" s="148" t="s">
        <v>76</v>
      </c>
      <c r="D19" s="11"/>
      <c r="E19" s="148" t="s">
        <v>72</v>
      </c>
      <c r="F19" s="149">
        <v>6.8949999999999997E-2</v>
      </c>
      <c r="G19" s="7">
        <f t="shared" si="2"/>
        <v>0</v>
      </c>
      <c r="H19" s="40">
        <f t="shared" si="3"/>
        <v>0</v>
      </c>
    </row>
    <row r="20" spans="2:8" ht="15" thickBot="1" x14ac:dyDescent="0.35">
      <c r="B20" s="147"/>
      <c r="C20" s="148" t="s">
        <v>77</v>
      </c>
      <c r="D20" s="11"/>
      <c r="E20" s="148" t="s">
        <v>72</v>
      </c>
      <c r="F20" s="149">
        <v>0.22953000000000001</v>
      </c>
      <c r="G20" s="7">
        <f t="shared" si="2"/>
        <v>0</v>
      </c>
      <c r="H20" s="40">
        <f t="shared" si="3"/>
        <v>0</v>
      </c>
    </row>
    <row r="21" spans="2:8" ht="15" thickBot="1" x14ac:dyDescent="0.35">
      <c r="B21" s="147"/>
      <c r="C21" s="148" t="s">
        <v>78</v>
      </c>
      <c r="D21" s="11"/>
      <c r="E21" s="148" t="s">
        <v>72</v>
      </c>
      <c r="F21" s="149">
        <v>0.27050000000000002</v>
      </c>
      <c r="G21" s="7">
        <f t="shared" si="2"/>
        <v>0</v>
      </c>
      <c r="H21" s="40">
        <f t="shared" si="3"/>
        <v>0</v>
      </c>
    </row>
    <row r="22" spans="2:8" ht="15" thickBot="1" x14ac:dyDescent="0.35">
      <c r="B22" s="147"/>
      <c r="C22" s="148" t="s">
        <v>79</v>
      </c>
      <c r="D22" s="11"/>
      <c r="E22" s="148" t="s">
        <v>72</v>
      </c>
      <c r="F22" s="149">
        <v>0.28526000000000001</v>
      </c>
      <c r="G22" s="7">
        <f t="shared" si="2"/>
        <v>0</v>
      </c>
      <c r="H22" s="40">
        <f t="shared" si="3"/>
        <v>0</v>
      </c>
    </row>
    <row r="23" spans="2:8" ht="15" thickBot="1" x14ac:dyDescent="0.35">
      <c r="B23" s="147"/>
      <c r="C23" s="148" t="s">
        <v>80</v>
      </c>
      <c r="D23" s="11"/>
      <c r="E23" s="148" t="s">
        <v>72</v>
      </c>
      <c r="F23" s="149">
        <v>0.18492</v>
      </c>
      <c r="G23" s="7">
        <f t="shared" si="2"/>
        <v>0</v>
      </c>
      <c r="H23" s="40">
        <f t="shared" si="3"/>
        <v>0</v>
      </c>
    </row>
    <row r="24" spans="2:8" ht="15" thickBot="1" x14ac:dyDescent="0.35">
      <c r="B24" s="147"/>
      <c r="C24" s="148" t="s">
        <v>81</v>
      </c>
      <c r="D24" s="11"/>
      <c r="E24" s="148" t="s">
        <v>72</v>
      </c>
      <c r="F24" s="149">
        <v>0.25237999999999999</v>
      </c>
      <c r="G24" s="7">
        <f t="shared" si="2"/>
        <v>0</v>
      </c>
      <c r="H24" s="40">
        <f t="shared" si="3"/>
        <v>0</v>
      </c>
    </row>
    <row r="25" spans="2:8" ht="15" thickBot="1" x14ac:dyDescent="0.35">
      <c r="B25" s="147"/>
      <c r="C25" s="148" t="s">
        <v>82</v>
      </c>
      <c r="D25" s="11"/>
      <c r="E25" s="148" t="s">
        <v>72</v>
      </c>
      <c r="F25" s="149">
        <v>0.28377999999999998</v>
      </c>
      <c r="G25" s="7">
        <f t="shared" si="2"/>
        <v>0</v>
      </c>
      <c r="H25" s="40">
        <f t="shared" si="3"/>
        <v>0</v>
      </c>
    </row>
    <row r="26" spans="2:8" ht="15" thickBot="1" x14ac:dyDescent="0.35">
      <c r="B26" s="147"/>
      <c r="C26" s="148" t="s">
        <v>83</v>
      </c>
      <c r="D26" s="11"/>
      <c r="E26" s="148" t="s">
        <v>72</v>
      </c>
      <c r="F26" s="149">
        <v>0.14985000000000001</v>
      </c>
      <c r="G26" s="7">
        <f t="shared" si="2"/>
        <v>0</v>
      </c>
      <c r="H26" s="40">
        <f t="shared" si="3"/>
        <v>0</v>
      </c>
    </row>
    <row r="27" spans="2:8" ht="15" thickBot="1" x14ac:dyDescent="0.35">
      <c r="B27" s="147"/>
      <c r="C27" s="148" t="s">
        <v>84</v>
      </c>
      <c r="D27" s="11"/>
      <c r="E27" s="148" t="s">
        <v>72</v>
      </c>
      <c r="F27" s="149">
        <v>7.4429999999999996E-2</v>
      </c>
      <c r="G27" s="7">
        <f t="shared" si="2"/>
        <v>0</v>
      </c>
      <c r="H27" s="40">
        <f t="shared" si="3"/>
        <v>0</v>
      </c>
    </row>
    <row r="28" spans="2:8" ht="15" thickBot="1" x14ac:dyDescent="0.35">
      <c r="B28" s="147"/>
      <c r="C28" s="148" t="s">
        <v>85</v>
      </c>
      <c r="D28" s="11"/>
      <c r="E28" s="148" t="s">
        <v>72</v>
      </c>
      <c r="F28" s="149">
        <v>0.27771000000000001</v>
      </c>
      <c r="G28" s="7">
        <f t="shared" si="2"/>
        <v>0</v>
      </c>
      <c r="H28" s="40">
        <f t="shared" si="3"/>
        <v>0</v>
      </c>
    </row>
    <row r="29" spans="2:8" ht="15" thickBot="1" x14ac:dyDescent="0.35">
      <c r="B29" s="147"/>
      <c r="C29" s="148" t="s">
        <v>86</v>
      </c>
      <c r="D29" s="11"/>
      <c r="E29" s="148" t="s">
        <v>72</v>
      </c>
      <c r="F29" s="149">
        <v>0.33362000000000003</v>
      </c>
      <c r="G29" s="7">
        <f t="shared" si="2"/>
        <v>0</v>
      </c>
      <c r="H29" s="40">
        <f t="shared" si="3"/>
        <v>0</v>
      </c>
    </row>
    <row r="30" spans="2:8" ht="15" thickBot="1" x14ac:dyDescent="0.35">
      <c r="B30" s="147"/>
      <c r="C30" s="148" t="s">
        <v>87</v>
      </c>
      <c r="D30" s="11"/>
      <c r="E30" s="148" t="s">
        <v>72</v>
      </c>
      <c r="F30" s="149">
        <v>0.43267</v>
      </c>
      <c r="G30" s="7">
        <f t="shared" si="2"/>
        <v>0</v>
      </c>
      <c r="H30" s="40">
        <f t="shared" si="3"/>
        <v>0</v>
      </c>
    </row>
    <row r="31" spans="2:8" ht="15" thickBot="1" x14ac:dyDescent="0.35">
      <c r="B31" s="147"/>
      <c r="C31" s="148" t="s">
        <v>88</v>
      </c>
      <c r="D31" s="11"/>
      <c r="E31" s="148" t="s">
        <v>72</v>
      </c>
      <c r="F31" s="149">
        <v>0.24920999999999999</v>
      </c>
      <c r="G31" s="7">
        <f t="shared" si="2"/>
        <v>0</v>
      </c>
      <c r="H31" s="40">
        <f t="shared" si="3"/>
        <v>0</v>
      </c>
    </row>
    <row r="32" spans="2:8" ht="15" thickBot="1" x14ac:dyDescent="0.35">
      <c r="B32" s="147"/>
      <c r="C32" s="148" t="s">
        <v>89</v>
      </c>
      <c r="D32" s="11"/>
      <c r="E32" s="148" t="s">
        <v>72</v>
      </c>
      <c r="F32" s="149">
        <v>0.38151000000000002</v>
      </c>
      <c r="G32" s="7">
        <f t="shared" si="2"/>
        <v>0</v>
      </c>
      <c r="H32" s="40">
        <f t="shared" si="3"/>
        <v>0</v>
      </c>
    </row>
    <row r="33" spans="2:8" ht="15" thickBot="1" x14ac:dyDescent="0.35">
      <c r="B33" s="147"/>
      <c r="C33" s="148" t="s">
        <v>90</v>
      </c>
      <c r="D33" s="11"/>
      <c r="E33" s="148" t="s">
        <v>72</v>
      </c>
      <c r="F33" s="149">
        <v>0.43064000000000002</v>
      </c>
      <c r="G33" s="7">
        <f t="shared" si="2"/>
        <v>0</v>
      </c>
      <c r="H33" s="40">
        <f t="shared" si="3"/>
        <v>0</v>
      </c>
    </row>
    <row r="34" spans="2:8" ht="15" thickBot="1" x14ac:dyDescent="0.35">
      <c r="B34" s="147"/>
      <c r="C34" s="148" t="s">
        <v>91</v>
      </c>
      <c r="D34" s="11"/>
      <c r="E34" s="148" t="s">
        <v>72</v>
      </c>
      <c r="F34" s="149">
        <v>0.19189999999999999</v>
      </c>
      <c r="G34" s="7">
        <f t="shared" si="2"/>
        <v>0</v>
      </c>
      <c r="H34" s="40">
        <f t="shared" si="3"/>
        <v>0</v>
      </c>
    </row>
    <row r="35" spans="2:8" ht="15" thickBot="1" x14ac:dyDescent="0.35">
      <c r="B35" s="147"/>
      <c r="C35" s="148" t="s">
        <v>92</v>
      </c>
      <c r="D35" s="11"/>
      <c r="E35" s="148" t="s">
        <v>72</v>
      </c>
      <c r="F35" s="149">
        <v>7.9250000000000001E-2</v>
      </c>
      <c r="G35" s="7">
        <f t="shared" si="2"/>
        <v>0</v>
      </c>
      <c r="H35" s="40">
        <f t="shared" si="3"/>
        <v>0</v>
      </c>
    </row>
    <row r="36" spans="2:8" ht="15" thickBot="1" x14ac:dyDescent="0.35">
      <c r="B36" s="147"/>
      <c r="C36" s="148" t="s">
        <v>93</v>
      </c>
      <c r="D36" s="11"/>
      <c r="E36" s="148" t="s">
        <v>72</v>
      </c>
      <c r="F36" s="149">
        <v>0.36164000000000002</v>
      </c>
      <c r="G36" s="7">
        <f t="shared" si="2"/>
        <v>0</v>
      </c>
      <c r="H36" s="40">
        <f t="shared" si="3"/>
        <v>0</v>
      </c>
    </row>
    <row r="37" spans="2:8" ht="15" thickBot="1" x14ac:dyDescent="0.35">
      <c r="B37" s="147"/>
      <c r="C37" s="148" t="s">
        <v>94</v>
      </c>
      <c r="D37" s="11"/>
      <c r="E37" s="148" t="s">
        <v>72</v>
      </c>
      <c r="F37" s="149">
        <v>0.27334000000000003</v>
      </c>
      <c r="G37" s="7">
        <f t="shared" si="2"/>
        <v>0</v>
      </c>
      <c r="H37" s="40">
        <f t="shared" si="3"/>
        <v>0</v>
      </c>
    </row>
    <row r="38" spans="2:8" ht="15" thickBot="1" x14ac:dyDescent="0.35">
      <c r="B38" s="147"/>
      <c r="C38" s="148" t="s">
        <v>95</v>
      </c>
      <c r="D38" s="11"/>
      <c r="E38" s="148" t="s">
        <v>72</v>
      </c>
      <c r="F38" s="149">
        <v>0.26473000000000002</v>
      </c>
      <c r="G38" s="7">
        <f t="shared" si="2"/>
        <v>0</v>
      </c>
      <c r="H38" s="40">
        <f t="shared" si="3"/>
        <v>0</v>
      </c>
    </row>
    <row r="39" spans="2:8" ht="15" thickBot="1" x14ac:dyDescent="0.35">
      <c r="B39" s="147"/>
      <c r="C39" s="148" t="s">
        <v>96</v>
      </c>
      <c r="D39" s="11"/>
      <c r="E39" s="148" t="s">
        <v>72</v>
      </c>
      <c r="F39" s="149">
        <v>0.20288</v>
      </c>
      <c r="G39" s="7">
        <f t="shared" si="2"/>
        <v>0</v>
      </c>
      <c r="H39" s="40">
        <f t="shared" si="3"/>
        <v>0</v>
      </c>
    </row>
    <row r="40" spans="2:8" ht="15" thickBot="1" x14ac:dyDescent="0.35">
      <c r="B40" s="147"/>
      <c r="C40" s="148" t="s">
        <v>97</v>
      </c>
      <c r="D40" s="11"/>
      <c r="E40" s="148" t="s">
        <v>72</v>
      </c>
      <c r="F40" s="149">
        <v>0.28187000000000001</v>
      </c>
      <c r="G40" s="7">
        <f t="shared" si="2"/>
        <v>0</v>
      </c>
      <c r="H40" s="40">
        <f t="shared" si="3"/>
        <v>0</v>
      </c>
    </row>
    <row r="41" spans="2:8" ht="15" thickBot="1" x14ac:dyDescent="0.35">
      <c r="B41" s="147"/>
      <c r="C41" s="148" t="s">
        <v>98</v>
      </c>
      <c r="D41" s="11"/>
      <c r="E41" s="148" t="s">
        <v>72</v>
      </c>
      <c r="F41" s="149">
        <v>0.31731999999999999</v>
      </c>
      <c r="G41" s="7">
        <f t="shared" si="2"/>
        <v>0</v>
      </c>
      <c r="H41" s="40">
        <f t="shared" si="3"/>
        <v>0</v>
      </c>
    </row>
    <row r="42" spans="2:8" ht="15" thickBot="1" x14ac:dyDescent="0.35">
      <c r="B42" s="147"/>
      <c r="C42" s="148" t="s">
        <v>99</v>
      </c>
      <c r="D42" s="11"/>
      <c r="E42" s="148" t="s">
        <v>72</v>
      </c>
      <c r="F42" s="149">
        <v>0.17465</v>
      </c>
      <c r="G42" s="7">
        <f t="shared" si="2"/>
        <v>0</v>
      </c>
      <c r="H42" s="40">
        <f t="shared" si="3"/>
        <v>0</v>
      </c>
    </row>
    <row r="43" spans="2:8" ht="15" thickBot="1" x14ac:dyDescent="0.35">
      <c r="B43" s="147"/>
      <c r="C43" s="148" t="s">
        <v>100</v>
      </c>
      <c r="D43" s="11"/>
      <c r="E43" s="148" t="s">
        <v>72</v>
      </c>
      <c r="F43" s="149">
        <v>7.6359999999999997E-2</v>
      </c>
      <c r="G43" s="7">
        <f t="shared" si="2"/>
        <v>0</v>
      </c>
      <c r="H43" s="40">
        <f t="shared" si="3"/>
        <v>0</v>
      </c>
    </row>
    <row r="44" spans="2:8" ht="15" thickBot="1" x14ac:dyDescent="0.35">
      <c r="B44" s="147"/>
      <c r="C44" s="148" t="s">
        <v>101</v>
      </c>
      <c r="D44" s="11"/>
      <c r="E44" s="148" t="s">
        <v>72</v>
      </c>
      <c r="F44" s="149">
        <v>0.26860000000000001</v>
      </c>
      <c r="G44" s="7">
        <f t="shared" si="2"/>
        <v>0</v>
      </c>
      <c r="H44" s="40">
        <f t="shared" si="3"/>
        <v>0</v>
      </c>
    </row>
    <row r="45" spans="2:8" ht="15" thickBot="1" x14ac:dyDescent="0.35">
      <c r="B45" s="147"/>
      <c r="C45" s="148" t="s">
        <v>102</v>
      </c>
      <c r="D45" s="11"/>
      <c r="E45" s="148" t="s">
        <v>72</v>
      </c>
      <c r="F45" s="149">
        <v>0.13389000000000001</v>
      </c>
      <c r="G45" s="7">
        <f t="shared" si="2"/>
        <v>0</v>
      </c>
      <c r="H45" s="40">
        <f t="shared" si="3"/>
        <v>0</v>
      </c>
    </row>
    <row r="46" spans="2:8" ht="15" thickBot="1" x14ac:dyDescent="0.35">
      <c r="B46" s="147"/>
      <c r="C46" s="148" t="s">
        <v>103</v>
      </c>
      <c r="D46" s="11"/>
      <c r="E46" s="148" t="s">
        <v>72</v>
      </c>
      <c r="F46" s="149">
        <v>0.16264999999999999</v>
      </c>
      <c r="G46" s="7">
        <f t="shared" si="2"/>
        <v>0</v>
      </c>
      <c r="H46" s="40">
        <f t="shared" si="3"/>
        <v>0</v>
      </c>
    </row>
    <row r="47" spans="2:8" ht="15" thickBot="1" x14ac:dyDescent="0.35">
      <c r="B47" s="147"/>
      <c r="C47" s="148" t="s">
        <v>104</v>
      </c>
      <c r="D47" s="11"/>
      <c r="E47" s="148" t="s">
        <v>72</v>
      </c>
      <c r="F47" s="149">
        <v>0.21326000000000001</v>
      </c>
      <c r="G47" s="7">
        <f t="shared" si="2"/>
        <v>0</v>
      </c>
      <c r="H47" s="40">
        <f t="shared" si="3"/>
        <v>0</v>
      </c>
    </row>
    <row r="48" spans="2:8" ht="15" thickBot="1" x14ac:dyDescent="0.35">
      <c r="B48" s="147"/>
      <c r="C48" s="148" t="s">
        <v>105</v>
      </c>
      <c r="D48" s="11"/>
      <c r="E48" s="148" t="s">
        <v>72</v>
      </c>
      <c r="F48" s="149">
        <v>0.18293000000000001</v>
      </c>
      <c r="G48" s="7">
        <f t="shared" si="2"/>
        <v>0</v>
      </c>
      <c r="H48" s="40">
        <f t="shared" si="3"/>
        <v>0</v>
      </c>
    </row>
    <row r="49" spans="2:8" ht="15" thickBot="1" x14ac:dyDescent="0.35">
      <c r="B49" s="147"/>
      <c r="C49" s="148" t="s">
        <v>106</v>
      </c>
      <c r="D49" s="11"/>
      <c r="E49" s="148" t="s">
        <v>107</v>
      </c>
      <c r="F49" s="149">
        <v>0.14860999999999999</v>
      </c>
      <c r="G49" s="7">
        <f t="shared" si="2"/>
        <v>0</v>
      </c>
      <c r="H49" s="40">
        <f t="shared" si="3"/>
        <v>0</v>
      </c>
    </row>
    <row r="50" spans="2:8" ht="15" thickBot="1" x14ac:dyDescent="0.35">
      <c r="B50" s="147"/>
      <c r="C50" s="148" t="s">
        <v>108</v>
      </c>
      <c r="D50" s="11"/>
      <c r="E50" s="148" t="s">
        <v>107</v>
      </c>
      <c r="F50" s="149">
        <v>0.20402000000000001</v>
      </c>
      <c r="G50" s="7">
        <f t="shared" si="2"/>
        <v>0</v>
      </c>
      <c r="H50" s="40">
        <f t="shared" si="3"/>
        <v>0</v>
      </c>
    </row>
    <row r="51" spans="2:8" ht="15" thickBot="1" x14ac:dyDescent="0.35">
      <c r="B51" s="147"/>
      <c r="C51" s="148" t="s">
        <v>109</v>
      </c>
      <c r="D51" s="11"/>
      <c r="E51" s="148" t="s">
        <v>107</v>
      </c>
      <c r="F51" s="149">
        <v>0.12998999999999999</v>
      </c>
      <c r="G51" s="7">
        <f t="shared" si="2"/>
        <v>0</v>
      </c>
      <c r="H51" s="40">
        <f t="shared" si="3"/>
        <v>0</v>
      </c>
    </row>
    <row r="52" spans="2:8" ht="15" thickBot="1" x14ac:dyDescent="0.35">
      <c r="B52" s="147"/>
      <c r="C52" s="148" t="s">
        <v>110</v>
      </c>
      <c r="D52" s="11"/>
      <c r="E52" s="148" t="s">
        <v>107</v>
      </c>
      <c r="F52" s="149">
        <v>7.4469999999999995E-2</v>
      </c>
      <c r="G52" s="7">
        <f t="shared" si="2"/>
        <v>0</v>
      </c>
      <c r="H52" s="40">
        <f t="shared" si="3"/>
        <v>0</v>
      </c>
    </row>
    <row r="53" spans="2:8" ht="15" thickBot="1" x14ac:dyDescent="0.35">
      <c r="B53" s="147"/>
      <c r="C53" s="148" t="s">
        <v>111</v>
      </c>
      <c r="D53" s="11"/>
      <c r="E53" s="148" t="s">
        <v>107</v>
      </c>
      <c r="F53" s="149">
        <v>0.10846</v>
      </c>
      <c r="G53" s="7">
        <f t="shared" si="2"/>
        <v>0</v>
      </c>
      <c r="H53" s="40">
        <f t="shared" si="3"/>
        <v>0</v>
      </c>
    </row>
    <row r="54" spans="2:8" ht="15" thickBot="1" x14ac:dyDescent="0.35">
      <c r="B54" s="147"/>
      <c r="C54" s="148" t="s">
        <v>112</v>
      </c>
      <c r="D54" s="11"/>
      <c r="E54" s="148" t="s">
        <v>107</v>
      </c>
      <c r="F54" s="149">
        <v>2.717E-2</v>
      </c>
      <c r="G54" s="7">
        <f t="shared" si="2"/>
        <v>0</v>
      </c>
      <c r="H54" s="40">
        <f t="shared" si="3"/>
        <v>0</v>
      </c>
    </row>
    <row r="55" spans="2:8" ht="15" thickBot="1" x14ac:dyDescent="0.35">
      <c r="B55" s="147"/>
      <c r="C55" s="148" t="s">
        <v>113</v>
      </c>
      <c r="D55" s="11"/>
      <c r="E55" s="148" t="s">
        <v>107</v>
      </c>
      <c r="F55" s="149">
        <v>3.5459999999999998E-2</v>
      </c>
      <c r="G55" s="7">
        <f t="shared" si="2"/>
        <v>0</v>
      </c>
      <c r="H55" s="40">
        <f t="shared" si="3"/>
        <v>0</v>
      </c>
    </row>
    <row r="56" spans="2:8" ht="15" thickBot="1" x14ac:dyDescent="0.35">
      <c r="B56" s="147"/>
      <c r="C56" s="148" t="s">
        <v>114</v>
      </c>
      <c r="D56" s="11"/>
      <c r="E56" s="148" t="s">
        <v>107</v>
      </c>
      <c r="F56" s="149">
        <v>4.4600000000000004E-3</v>
      </c>
      <c r="G56" s="7">
        <f t="shared" si="2"/>
        <v>0</v>
      </c>
      <c r="H56" s="40">
        <f t="shared" si="3"/>
        <v>0</v>
      </c>
    </row>
    <row r="57" spans="2:8" ht="15" thickBot="1" x14ac:dyDescent="0.35">
      <c r="B57" s="147"/>
      <c r="C57" s="148" t="s">
        <v>115</v>
      </c>
      <c r="D57" s="11"/>
      <c r="E57" s="148" t="s">
        <v>107</v>
      </c>
      <c r="F57" s="149">
        <v>2.86E-2</v>
      </c>
      <c r="G57" s="7">
        <f t="shared" si="2"/>
        <v>0</v>
      </c>
      <c r="H57" s="40">
        <f t="shared" si="3"/>
        <v>0</v>
      </c>
    </row>
    <row r="58" spans="2:8" ht="15" thickBot="1" x14ac:dyDescent="0.35">
      <c r="B58" s="147"/>
      <c r="C58" s="148" t="s">
        <v>116</v>
      </c>
      <c r="D58" s="11"/>
      <c r="E58" s="148" t="s">
        <v>107</v>
      </c>
      <c r="F58" s="149">
        <v>2.7799999999999998E-2</v>
      </c>
      <c r="G58" s="7">
        <f t="shared" si="2"/>
        <v>0</v>
      </c>
      <c r="H58" s="40">
        <f t="shared" si="3"/>
        <v>0</v>
      </c>
    </row>
    <row r="59" spans="2:8" ht="15" thickBot="1" x14ac:dyDescent="0.35">
      <c r="B59" s="147"/>
      <c r="C59" s="148" t="s">
        <v>117</v>
      </c>
      <c r="D59" s="11"/>
      <c r="E59" s="148" t="s">
        <v>107</v>
      </c>
      <c r="F59" s="149">
        <v>0.27256999999999998</v>
      </c>
      <c r="G59" s="7">
        <f t="shared" si="2"/>
        <v>0</v>
      </c>
      <c r="H59" s="40">
        <f t="shared" si="3"/>
        <v>0</v>
      </c>
    </row>
    <row r="60" spans="2:8" ht="15" thickBot="1" x14ac:dyDescent="0.35">
      <c r="B60" s="147"/>
      <c r="C60" s="148" t="s">
        <v>118</v>
      </c>
      <c r="D60" s="11"/>
      <c r="E60" s="148" t="s">
        <v>107</v>
      </c>
      <c r="F60" s="149">
        <v>0.18592</v>
      </c>
      <c r="G60" s="7">
        <f t="shared" si="2"/>
        <v>0</v>
      </c>
      <c r="H60" s="40">
        <f t="shared" si="3"/>
        <v>0</v>
      </c>
    </row>
    <row r="61" spans="2:8" ht="15" thickBot="1" x14ac:dyDescent="0.35">
      <c r="B61" s="147"/>
      <c r="C61" s="148" t="s">
        <v>119</v>
      </c>
      <c r="D61" s="11"/>
      <c r="E61" s="148" t="s">
        <v>107</v>
      </c>
      <c r="F61" s="149">
        <v>0.18287</v>
      </c>
      <c r="G61" s="7">
        <f t="shared" si="2"/>
        <v>0</v>
      </c>
      <c r="H61" s="40">
        <f t="shared" si="3"/>
        <v>0</v>
      </c>
    </row>
    <row r="62" spans="2:8" ht="15" thickBot="1" x14ac:dyDescent="0.35">
      <c r="B62" s="147"/>
      <c r="C62" s="148" t="s">
        <v>120</v>
      </c>
      <c r="D62" s="11"/>
      <c r="E62" s="148" t="s">
        <v>107</v>
      </c>
      <c r="F62" s="149">
        <v>0.27429999999999999</v>
      </c>
      <c r="G62" s="7">
        <f t="shared" si="2"/>
        <v>0</v>
      </c>
      <c r="H62" s="40">
        <f t="shared" si="3"/>
        <v>0</v>
      </c>
    </row>
    <row r="63" spans="2:8" ht="15" thickBot="1" x14ac:dyDescent="0.35">
      <c r="B63" s="147"/>
      <c r="C63" s="148" t="s">
        <v>121</v>
      </c>
      <c r="D63" s="11"/>
      <c r="E63" s="148" t="s">
        <v>107</v>
      </c>
      <c r="F63" s="149">
        <v>0.26128000000000001</v>
      </c>
      <c r="G63" s="7">
        <f t="shared" si="2"/>
        <v>0</v>
      </c>
      <c r="H63" s="40">
        <f t="shared" si="3"/>
        <v>0</v>
      </c>
    </row>
    <row r="64" spans="2:8" ht="15" thickBot="1" x14ac:dyDescent="0.35">
      <c r="B64" s="147"/>
      <c r="C64" s="148" t="s">
        <v>122</v>
      </c>
      <c r="D64" s="11"/>
      <c r="E64" s="148" t="s">
        <v>107</v>
      </c>
      <c r="F64" s="149">
        <v>0.20011000000000001</v>
      </c>
      <c r="G64" s="7">
        <f t="shared" si="2"/>
        <v>0</v>
      </c>
      <c r="H64" s="40">
        <f t="shared" si="3"/>
        <v>0</v>
      </c>
    </row>
    <row r="65" spans="2:10" ht="15" thickBot="1" x14ac:dyDescent="0.35">
      <c r="B65" s="147"/>
      <c r="C65" s="148" t="s">
        <v>123</v>
      </c>
      <c r="D65" s="11"/>
      <c r="E65" s="148" t="s">
        <v>107</v>
      </c>
      <c r="F65" s="149">
        <v>0.32014999999999999</v>
      </c>
      <c r="G65" s="7">
        <f t="shared" si="2"/>
        <v>0</v>
      </c>
      <c r="H65" s="40">
        <f t="shared" si="3"/>
        <v>0</v>
      </c>
    </row>
    <row r="66" spans="2:10" ht="15" thickBot="1" x14ac:dyDescent="0.35">
      <c r="B66" s="147"/>
      <c r="C66" s="148" t="s">
        <v>124</v>
      </c>
      <c r="D66" s="11"/>
      <c r="E66" s="148" t="s">
        <v>107</v>
      </c>
      <c r="F66" s="149">
        <v>0.58028000000000002</v>
      </c>
      <c r="G66" s="7">
        <f t="shared" si="2"/>
        <v>0</v>
      </c>
      <c r="H66" s="40">
        <f t="shared" si="3"/>
        <v>0</v>
      </c>
    </row>
    <row r="67" spans="2:10" ht="15" thickBot="1" x14ac:dyDescent="0.35">
      <c r="B67" s="147"/>
      <c r="C67" s="148" t="s">
        <v>125</v>
      </c>
      <c r="D67" s="11"/>
      <c r="E67" s="148" t="s">
        <v>107</v>
      </c>
      <c r="F67" s="149">
        <v>0.8004</v>
      </c>
      <c r="G67" s="7">
        <f t="shared" si="2"/>
        <v>0</v>
      </c>
      <c r="H67" s="40">
        <f t="shared" si="3"/>
        <v>0</v>
      </c>
    </row>
    <row r="68" spans="2:10" ht="15" thickBot="1" x14ac:dyDescent="0.35">
      <c r="B68" s="147"/>
      <c r="C68" s="148" t="s">
        <v>126</v>
      </c>
      <c r="D68" s="11"/>
      <c r="E68" s="148" t="s">
        <v>107</v>
      </c>
      <c r="F68" s="149">
        <v>0.17580000000000001</v>
      </c>
      <c r="G68" s="7">
        <f t="shared" si="2"/>
        <v>0</v>
      </c>
      <c r="H68" s="40">
        <f t="shared" si="3"/>
        <v>0</v>
      </c>
    </row>
    <row r="69" spans="2:10" ht="15" thickBot="1" x14ac:dyDescent="0.35">
      <c r="B69" s="147"/>
      <c r="C69" s="148" t="s">
        <v>127</v>
      </c>
      <c r="D69" s="11"/>
      <c r="E69" s="148" t="s">
        <v>107</v>
      </c>
      <c r="F69" s="149">
        <v>0.13464999999999999</v>
      </c>
      <c r="G69" s="7">
        <f t="shared" si="2"/>
        <v>0</v>
      </c>
      <c r="H69" s="40">
        <f t="shared" si="3"/>
        <v>0</v>
      </c>
    </row>
    <row r="70" spans="2:10" ht="15" thickBot="1" x14ac:dyDescent="0.35">
      <c r="B70" s="147"/>
      <c r="C70" s="148" t="s">
        <v>128</v>
      </c>
      <c r="D70" s="11"/>
      <c r="E70" s="148" t="s">
        <v>107</v>
      </c>
      <c r="F70" s="149">
        <v>0.21542</v>
      </c>
      <c r="G70" s="7">
        <f t="shared" si="2"/>
        <v>0</v>
      </c>
      <c r="H70" s="40">
        <f t="shared" si="3"/>
        <v>0</v>
      </c>
    </row>
    <row r="71" spans="2:10" ht="15" thickBot="1" x14ac:dyDescent="0.35">
      <c r="B71" s="147"/>
      <c r="C71" s="148" t="s">
        <v>129</v>
      </c>
      <c r="D71" s="11"/>
      <c r="E71" s="148" t="s">
        <v>107</v>
      </c>
      <c r="F71" s="149">
        <v>0.39044000000000001</v>
      </c>
      <c r="G71" s="7">
        <f t="shared" si="2"/>
        <v>0</v>
      </c>
      <c r="H71" s="40">
        <f t="shared" si="3"/>
        <v>0</v>
      </c>
    </row>
    <row r="72" spans="2:10" ht="15" thickBot="1" x14ac:dyDescent="0.35">
      <c r="B72" s="147"/>
      <c r="C72" s="148" t="s">
        <v>130</v>
      </c>
      <c r="D72" s="11"/>
      <c r="E72" s="148" t="s">
        <v>107</v>
      </c>
      <c r="F72" s="149">
        <v>0.53854000000000002</v>
      </c>
      <c r="G72" s="7">
        <f t="shared" si="2"/>
        <v>0</v>
      </c>
      <c r="H72" s="40">
        <f t="shared" si="3"/>
        <v>0</v>
      </c>
    </row>
    <row r="73" spans="2:10" ht="15" thickBot="1" x14ac:dyDescent="0.35">
      <c r="B73" s="147"/>
      <c r="C73" s="148" t="s">
        <v>131</v>
      </c>
      <c r="D73" s="11"/>
      <c r="E73" s="148" t="s">
        <v>107</v>
      </c>
      <c r="F73" s="149">
        <v>1.8710000000000001E-2</v>
      </c>
      <c r="G73" s="7">
        <f t="shared" si="2"/>
        <v>0</v>
      </c>
      <c r="H73" s="40">
        <f t="shared" si="3"/>
        <v>0</v>
      </c>
    </row>
    <row r="74" spans="2:10" ht="15" thickBot="1" x14ac:dyDescent="0.35">
      <c r="B74" s="147"/>
      <c r="C74" s="148" t="s">
        <v>132</v>
      </c>
      <c r="D74" s="11"/>
      <c r="E74" s="148" t="s">
        <v>107</v>
      </c>
      <c r="F74" s="149">
        <v>0.12933</v>
      </c>
      <c r="G74" s="7">
        <f t="shared" si="2"/>
        <v>0</v>
      </c>
      <c r="H74" s="40">
        <f t="shared" si="3"/>
        <v>0</v>
      </c>
    </row>
    <row r="75" spans="2:10" ht="15" thickBot="1" x14ac:dyDescent="0.35">
      <c r="B75" s="145"/>
      <c r="C75" s="142" t="s">
        <v>133</v>
      </c>
      <c r="D75" s="11"/>
      <c r="E75" s="142" t="s">
        <v>107</v>
      </c>
      <c r="F75" s="143">
        <v>0.11269999999999999</v>
      </c>
      <c r="G75" s="8">
        <f t="shared" si="2"/>
        <v>0</v>
      </c>
      <c r="H75" s="38">
        <f t="shared" si="3"/>
        <v>0</v>
      </c>
    </row>
    <row r="76" spans="2:10" ht="15" thickBot="1" x14ac:dyDescent="0.35">
      <c r="B76" s="120"/>
      <c r="C76" s="68"/>
      <c r="D76" s="97"/>
      <c r="E76" s="68"/>
      <c r="F76" s="98"/>
      <c r="G76" s="13"/>
      <c r="H76" s="46"/>
    </row>
    <row r="77" spans="2:10" x14ac:dyDescent="0.3">
      <c r="B77" s="134" t="s">
        <v>134</v>
      </c>
      <c r="C77" s="135" t="s">
        <v>135</v>
      </c>
      <c r="D77" s="136">
        <f>D18</f>
        <v>0</v>
      </c>
      <c r="E77" s="137" t="s">
        <v>72</v>
      </c>
      <c r="F77" s="138">
        <v>4.0099999999999997E-3</v>
      </c>
      <c r="G77" s="17">
        <f>D77*F77</f>
        <v>0</v>
      </c>
      <c r="H77" s="37">
        <f t="shared" ref="H77:H84" si="4">G77/1000</f>
        <v>0</v>
      </c>
      <c r="J77" s="115"/>
    </row>
    <row r="78" spans="2:10" x14ac:dyDescent="0.3">
      <c r="B78" s="150"/>
      <c r="C78" s="151" t="s">
        <v>136</v>
      </c>
      <c r="D78" s="152">
        <f>D19</f>
        <v>0</v>
      </c>
      <c r="E78" s="148" t="s">
        <v>72</v>
      </c>
      <c r="F78" s="149">
        <v>3.47E-3</v>
      </c>
      <c r="G78" s="7">
        <f t="shared" ref="G78:G84" si="5">D78*F78</f>
        <v>0</v>
      </c>
      <c r="H78" s="40">
        <f t="shared" si="4"/>
        <v>0</v>
      </c>
    </row>
    <row r="79" spans="2:10" x14ac:dyDescent="0.3">
      <c r="B79" s="150"/>
      <c r="C79" s="148" t="s">
        <v>137</v>
      </c>
      <c r="D79" s="152">
        <f>D26</f>
        <v>0</v>
      </c>
      <c r="E79" s="148" t="s">
        <v>72</v>
      </c>
      <c r="F79" s="149">
        <v>1.56E-3</v>
      </c>
      <c r="G79" s="7">
        <f t="shared" si="5"/>
        <v>0</v>
      </c>
      <c r="H79" s="40">
        <f t="shared" si="4"/>
        <v>0</v>
      </c>
    </row>
    <row r="80" spans="2:10" x14ac:dyDescent="0.3">
      <c r="B80" s="150"/>
      <c r="C80" s="153" t="s">
        <v>138</v>
      </c>
      <c r="D80" s="152">
        <f>D27</f>
        <v>0</v>
      </c>
      <c r="E80" s="148" t="s">
        <v>72</v>
      </c>
      <c r="F80" s="149">
        <v>6.0499999999999998E-3</v>
      </c>
      <c r="G80" s="7">
        <f t="shared" si="5"/>
        <v>0</v>
      </c>
      <c r="H80" s="40">
        <f t="shared" si="4"/>
        <v>0</v>
      </c>
    </row>
    <row r="81" spans="2:10" x14ac:dyDescent="0.3">
      <c r="B81" s="150"/>
      <c r="C81" s="148" t="s">
        <v>139</v>
      </c>
      <c r="D81" s="152">
        <f>D34</f>
        <v>0</v>
      </c>
      <c r="E81" s="148" t="s">
        <v>72</v>
      </c>
      <c r="F81" s="149">
        <v>2.1099999999999999E-3</v>
      </c>
      <c r="G81" s="7">
        <f t="shared" si="5"/>
        <v>0</v>
      </c>
      <c r="H81" s="40">
        <f t="shared" si="4"/>
        <v>0</v>
      </c>
    </row>
    <row r="82" spans="2:10" x14ac:dyDescent="0.3">
      <c r="B82" s="150"/>
      <c r="C82" s="153" t="s">
        <v>140</v>
      </c>
      <c r="D82" s="152">
        <f>D35</f>
        <v>0</v>
      </c>
      <c r="E82" s="148" t="s">
        <v>72</v>
      </c>
      <c r="F82" s="149">
        <v>6.43E-3</v>
      </c>
      <c r="G82" s="7">
        <f t="shared" si="5"/>
        <v>0</v>
      </c>
      <c r="H82" s="40">
        <f t="shared" si="4"/>
        <v>0</v>
      </c>
    </row>
    <row r="83" spans="2:10" x14ac:dyDescent="0.3">
      <c r="B83" s="154"/>
      <c r="C83" s="151" t="s">
        <v>141</v>
      </c>
      <c r="D83" s="155">
        <f>D42</f>
        <v>0</v>
      </c>
      <c r="E83" s="156" t="s">
        <v>72</v>
      </c>
      <c r="F83" s="157">
        <v>1.9499999999999999E-3</v>
      </c>
      <c r="G83" s="7">
        <f t="shared" si="5"/>
        <v>0</v>
      </c>
      <c r="H83" s="40">
        <f t="shared" si="4"/>
        <v>0</v>
      </c>
    </row>
    <row r="84" spans="2:10" ht="15" thickBot="1" x14ac:dyDescent="0.35">
      <c r="B84" s="139"/>
      <c r="C84" s="140" t="s">
        <v>142</v>
      </c>
      <c r="D84" s="141">
        <f>D43</f>
        <v>0</v>
      </c>
      <c r="E84" s="142" t="s">
        <v>72</v>
      </c>
      <c r="F84" s="143">
        <v>6.1999999999999998E-3</v>
      </c>
      <c r="G84" s="8">
        <f t="shared" si="5"/>
        <v>0</v>
      </c>
      <c r="H84" s="38">
        <f t="shared" si="4"/>
        <v>0</v>
      </c>
    </row>
    <row r="85" spans="2:10" ht="15" thickBot="1" x14ac:dyDescent="0.35">
      <c r="B85" s="120"/>
      <c r="C85" s="68"/>
      <c r="D85" s="97"/>
      <c r="E85" s="68"/>
      <c r="F85" s="98"/>
      <c r="G85" s="13"/>
      <c r="H85" s="46"/>
    </row>
    <row r="86" spans="2:10" ht="15" thickBot="1" x14ac:dyDescent="0.35">
      <c r="B86" s="144" t="s">
        <v>143</v>
      </c>
      <c r="C86" s="137" t="s">
        <v>144</v>
      </c>
      <c r="D86" s="11"/>
      <c r="E86" s="137" t="s">
        <v>72</v>
      </c>
      <c r="F86" s="138">
        <v>0.22522</v>
      </c>
      <c r="G86" s="17">
        <f t="shared" si="2"/>
        <v>0</v>
      </c>
      <c r="H86" s="37">
        <f t="shared" si="3"/>
        <v>0</v>
      </c>
      <c r="J86" s="115"/>
    </row>
    <row r="87" spans="2:10" ht="15" thickBot="1" x14ac:dyDescent="0.35">
      <c r="B87" s="147"/>
      <c r="C87" s="148" t="s">
        <v>145</v>
      </c>
      <c r="D87" s="11"/>
      <c r="E87" s="148" t="s">
        <v>72</v>
      </c>
      <c r="F87" s="149">
        <v>0.23125999999999999</v>
      </c>
      <c r="G87" s="7">
        <f t="shared" si="2"/>
        <v>0</v>
      </c>
      <c r="H87" s="40">
        <f t="shared" si="3"/>
        <v>0</v>
      </c>
    </row>
    <row r="88" spans="2:10" ht="15" thickBot="1" x14ac:dyDescent="0.35">
      <c r="B88" s="147"/>
      <c r="C88" s="148" t="s">
        <v>146</v>
      </c>
      <c r="D88" s="11"/>
      <c r="E88" s="148" t="s">
        <v>72</v>
      </c>
      <c r="F88" s="149">
        <v>0.18143000000000001</v>
      </c>
      <c r="G88" s="7">
        <f t="shared" si="2"/>
        <v>0</v>
      </c>
      <c r="H88" s="40">
        <f t="shared" si="3"/>
        <v>0</v>
      </c>
    </row>
    <row r="89" spans="2:10" ht="15" thickBot="1" x14ac:dyDescent="0.35">
      <c r="B89" s="147"/>
      <c r="C89" s="148" t="s">
        <v>147</v>
      </c>
      <c r="D89" s="11"/>
      <c r="E89" s="148" t="s">
        <v>72</v>
      </c>
      <c r="F89" s="149">
        <v>9.7059999999999994E-2</v>
      </c>
      <c r="G89" s="7">
        <f t="shared" ref="G89:G162" si="6">D89*F89</f>
        <v>0</v>
      </c>
      <c r="H89" s="40">
        <f t="shared" ref="H89:H162" si="7">G89/1000</f>
        <v>0</v>
      </c>
    </row>
    <row r="90" spans="2:10" ht="15" thickBot="1" x14ac:dyDescent="0.35">
      <c r="B90" s="147"/>
      <c r="C90" s="148" t="s">
        <v>148</v>
      </c>
      <c r="D90" s="11"/>
      <c r="E90" s="148" t="s">
        <v>72</v>
      </c>
      <c r="F90" s="149">
        <v>6.8949999999999997E-2</v>
      </c>
      <c r="G90" s="7">
        <f t="shared" si="6"/>
        <v>0</v>
      </c>
      <c r="H90" s="40">
        <f t="shared" si="7"/>
        <v>0</v>
      </c>
    </row>
    <row r="91" spans="2:10" ht="15" thickBot="1" x14ac:dyDescent="0.35">
      <c r="B91" s="147"/>
      <c r="C91" s="148" t="s">
        <v>149</v>
      </c>
      <c r="D91" s="11"/>
      <c r="E91" s="148" t="s">
        <v>72</v>
      </c>
      <c r="F91" s="149">
        <v>0.22953000000000001</v>
      </c>
      <c r="G91" s="7">
        <f t="shared" si="6"/>
        <v>0</v>
      </c>
      <c r="H91" s="40">
        <f t="shared" si="7"/>
        <v>0</v>
      </c>
    </row>
    <row r="92" spans="2:10" ht="15" thickBot="1" x14ac:dyDescent="0.35">
      <c r="B92" s="147"/>
      <c r="C92" s="148" t="s">
        <v>150</v>
      </c>
      <c r="D92" s="11"/>
      <c r="E92" s="148" t="s">
        <v>72</v>
      </c>
      <c r="F92" s="149">
        <v>0.27050000000000002</v>
      </c>
      <c r="G92" s="7">
        <f t="shared" si="6"/>
        <v>0</v>
      </c>
      <c r="H92" s="40">
        <f t="shared" si="7"/>
        <v>0</v>
      </c>
    </row>
    <row r="93" spans="2:10" ht="15" thickBot="1" x14ac:dyDescent="0.35">
      <c r="B93" s="147"/>
      <c r="C93" s="148" t="s">
        <v>151</v>
      </c>
      <c r="D93" s="11"/>
      <c r="E93" s="148" t="s">
        <v>72</v>
      </c>
      <c r="F93" s="149">
        <v>0.28526000000000001</v>
      </c>
      <c r="G93" s="7">
        <f t="shared" si="6"/>
        <v>0</v>
      </c>
      <c r="H93" s="40">
        <f t="shared" si="7"/>
        <v>0</v>
      </c>
    </row>
    <row r="94" spans="2:10" ht="15" thickBot="1" x14ac:dyDescent="0.35">
      <c r="B94" s="147"/>
      <c r="C94" s="148" t="s">
        <v>152</v>
      </c>
      <c r="D94" s="11"/>
      <c r="E94" s="148" t="s">
        <v>72</v>
      </c>
      <c r="F94" s="149">
        <v>0.18492</v>
      </c>
      <c r="G94" s="7">
        <f t="shared" si="6"/>
        <v>0</v>
      </c>
      <c r="H94" s="40">
        <f t="shared" si="7"/>
        <v>0</v>
      </c>
    </row>
    <row r="95" spans="2:10" ht="15" thickBot="1" x14ac:dyDescent="0.35">
      <c r="B95" s="147"/>
      <c r="C95" s="148" t="s">
        <v>153</v>
      </c>
      <c r="D95" s="11"/>
      <c r="E95" s="148" t="s">
        <v>72</v>
      </c>
      <c r="F95" s="149">
        <v>0.25237999999999999</v>
      </c>
      <c r="G95" s="7">
        <f t="shared" si="6"/>
        <v>0</v>
      </c>
      <c r="H95" s="40">
        <f t="shared" si="7"/>
        <v>0</v>
      </c>
    </row>
    <row r="96" spans="2:10" ht="15" thickBot="1" x14ac:dyDescent="0.35">
      <c r="B96" s="147"/>
      <c r="C96" s="148" t="s">
        <v>154</v>
      </c>
      <c r="D96" s="11"/>
      <c r="E96" s="148" t="s">
        <v>72</v>
      </c>
      <c r="F96" s="149">
        <v>0.28377999999999998</v>
      </c>
      <c r="G96" s="7">
        <f t="shared" si="6"/>
        <v>0</v>
      </c>
      <c r="H96" s="40">
        <f t="shared" si="7"/>
        <v>0</v>
      </c>
    </row>
    <row r="97" spans="2:8" ht="15" thickBot="1" x14ac:dyDescent="0.35">
      <c r="B97" s="147"/>
      <c r="C97" s="148" t="s">
        <v>155</v>
      </c>
      <c r="D97" s="11"/>
      <c r="E97" s="148" t="s">
        <v>72</v>
      </c>
      <c r="F97" s="149">
        <v>0.14985000000000001</v>
      </c>
      <c r="G97" s="7">
        <f t="shared" si="6"/>
        <v>0</v>
      </c>
      <c r="H97" s="40">
        <f t="shared" si="7"/>
        <v>0</v>
      </c>
    </row>
    <row r="98" spans="2:8" ht="15" thickBot="1" x14ac:dyDescent="0.35">
      <c r="B98" s="147"/>
      <c r="C98" s="148" t="s">
        <v>156</v>
      </c>
      <c r="D98" s="11"/>
      <c r="E98" s="148" t="s">
        <v>72</v>
      </c>
      <c r="F98" s="149">
        <v>7.4429999999999996E-2</v>
      </c>
      <c r="G98" s="7">
        <f t="shared" si="6"/>
        <v>0</v>
      </c>
      <c r="H98" s="40">
        <f t="shared" si="7"/>
        <v>0</v>
      </c>
    </row>
    <row r="99" spans="2:8" ht="15" thickBot="1" x14ac:dyDescent="0.35">
      <c r="B99" s="147"/>
      <c r="C99" s="148" t="s">
        <v>157</v>
      </c>
      <c r="D99" s="11"/>
      <c r="E99" s="148" t="s">
        <v>72</v>
      </c>
      <c r="F99" s="149">
        <v>0.27771000000000001</v>
      </c>
      <c r="G99" s="7">
        <f t="shared" si="6"/>
        <v>0</v>
      </c>
      <c r="H99" s="40">
        <f t="shared" si="7"/>
        <v>0</v>
      </c>
    </row>
    <row r="100" spans="2:8" ht="15" thickBot="1" x14ac:dyDescent="0.35">
      <c r="B100" s="147"/>
      <c r="C100" s="148" t="s">
        <v>158</v>
      </c>
      <c r="D100" s="11"/>
      <c r="E100" s="148" t="s">
        <v>72</v>
      </c>
      <c r="F100" s="149">
        <v>0.33362000000000003</v>
      </c>
      <c r="G100" s="7">
        <f t="shared" si="6"/>
        <v>0</v>
      </c>
      <c r="H100" s="40">
        <f t="shared" si="7"/>
        <v>0</v>
      </c>
    </row>
    <row r="101" spans="2:8" ht="15" thickBot="1" x14ac:dyDescent="0.35">
      <c r="B101" s="147"/>
      <c r="C101" s="148" t="s">
        <v>159</v>
      </c>
      <c r="D101" s="11"/>
      <c r="E101" s="148" t="s">
        <v>72</v>
      </c>
      <c r="F101" s="149">
        <v>0.43267</v>
      </c>
      <c r="G101" s="7">
        <f t="shared" si="6"/>
        <v>0</v>
      </c>
      <c r="H101" s="40">
        <f t="shared" si="7"/>
        <v>0</v>
      </c>
    </row>
    <row r="102" spans="2:8" ht="15" thickBot="1" x14ac:dyDescent="0.35">
      <c r="B102" s="147"/>
      <c r="C102" s="148" t="s">
        <v>160</v>
      </c>
      <c r="D102" s="11"/>
      <c r="E102" s="148" t="s">
        <v>72</v>
      </c>
      <c r="F102" s="149">
        <v>0.24920999999999999</v>
      </c>
      <c r="G102" s="7">
        <f t="shared" si="6"/>
        <v>0</v>
      </c>
      <c r="H102" s="40">
        <f t="shared" si="7"/>
        <v>0</v>
      </c>
    </row>
    <row r="103" spans="2:8" ht="15" thickBot="1" x14ac:dyDescent="0.35">
      <c r="B103" s="147"/>
      <c r="C103" s="148" t="s">
        <v>161</v>
      </c>
      <c r="D103" s="11"/>
      <c r="E103" s="148" t="s">
        <v>72</v>
      </c>
      <c r="F103" s="149">
        <v>0.38151000000000002</v>
      </c>
      <c r="G103" s="7">
        <f t="shared" si="6"/>
        <v>0</v>
      </c>
      <c r="H103" s="40">
        <f t="shared" si="7"/>
        <v>0</v>
      </c>
    </row>
    <row r="104" spans="2:8" ht="15" thickBot="1" x14ac:dyDescent="0.35">
      <c r="B104" s="147"/>
      <c r="C104" s="148" t="s">
        <v>162</v>
      </c>
      <c r="D104" s="11"/>
      <c r="E104" s="148" t="s">
        <v>72</v>
      </c>
      <c r="F104" s="149">
        <v>0.43064000000000002</v>
      </c>
      <c r="G104" s="7">
        <f t="shared" si="6"/>
        <v>0</v>
      </c>
      <c r="H104" s="40">
        <f t="shared" si="7"/>
        <v>0</v>
      </c>
    </row>
    <row r="105" spans="2:8" ht="15" thickBot="1" x14ac:dyDescent="0.35">
      <c r="B105" s="147"/>
      <c r="C105" s="148" t="s">
        <v>163</v>
      </c>
      <c r="D105" s="11"/>
      <c r="E105" s="148" t="s">
        <v>72</v>
      </c>
      <c r="F105" s="149">
        <v>0.19189999999999999</v>
      </c>
      <c r="G105" s="7">
        <f t="shared" si="6"/>
        <v>0</v>
      </c>
      <c r="H105" s="40">
        <f t="shared" si="7"/>
        <v>0</v>
      </c>
    </row>
    <row r="106" spans="2:8" ht="15" thickBot="1" x14ac:dyDescent="0.35">
      <c r="B106" s="147"/>
      <c r="C106" s="148" t="s">
        <v>164</v>
      </c>
      <c r="D106" s="11"/>
      <c r="E106" s="148" t="s">
        <v>72</v>
      </c>
      <c r="F106" s="149">
        <v>7.9250000000000001E-2</v>
      </c>
      <c r="G106" s="7">
        <f t="shared" si="6"/>
        <v>0</v>
      </c>
      <c r="H106" s="40">
        <f t="shared" si="7"/>
        <v>0</v>
      </c>
    </row>
    <row r="107" spans="2:8" ht="15" thickBot="1" x14ac:dyDescent="0.35">
      <c r="B107" s="147"/>
      <c r="C107" s="148" t="s">
        <v>165</v>
      </c>
      <c r="D107" s="11"/>
      <c r="E107" s="148" t="s">
        <v>72</v>
      </c>
      <c r="F107" s="149">
        <v>0.36164000000000002</v>
      </c>
      <c r="G107" s="7">
        <f t="shared" si="6"/>
        <v>0</v>
      </c>
      <c r="H107" s="40">
        <f t="shared" si="7"/>
        <v>0</v>
      </c>
    </row>
    <row r="108" spans="2:8" ht="15" thickBot="1" x14ac:dyDescent="0.35">
      <c r="B108" s="147"/>
      <c r="C108" s="148" t="s">
        <v>166</v>
      </c>
      <c r="D108" s="11"/>
      <c r="E108" s="148" t="s">
        <v>72</v>
      </c>
      <c r="F108" s="149">
        <v>0.27334000000000003</v>
      </c>
      <c r="G108" s="7">
        <f t="shared" si="6"/>
        <v>0</v>
      </c>
      <c r="H108" s="40">
        <f t="shared" si="7"/>
        <v>0</v>
      </c>
    </row>
    <row r="109" spans="2:8" ht="15" thickBot="1" x14ac:dyDescent="0.35">
      <c r="B109" s="147"/>
      <c r="C109" s="148" t="s">
        <v>167</v>
      </c>
      <c r="D109" s="11"/>
      <c r="E109" s="148" t="s">
        <v>72</v>
      </c>
      <c r="F109" s="149">
        <v>0.26473000000000002</v>
      </c>
      <c r="G109" s="7">
        <f t="shared" si="6"/>
        <v>0</v>
      </c>
      <c r="H109" s="40">
        <f t="shared" si="7"/>
        <v>0</v>
      </c>
    </row>
    <row r="110" spans="2:8" ht="15" thickBot="1" x14ac:dyDescent="0.35">
      <c r="B110" s="147"/>
      <c r="C110" s="148" t="s">
        <v>168</v>
      </c>
      <c r="D110" s="11"/>
      <c r="E110" s="148" t="s">
        <v>72</v>
      </c>
      <c r="F110" s="149">
        <v>0.20288</v>
      </c>
      <c r="G110" s="7">
        <f t="shared" si="6"/>
        <v>0</v>
      </c>
      <c r="H110" s="40">
        <f t="shared" si="7"/>
        <v>0</v>
      </c>
    </row>
    <row r="111" spans="2:8" ht="15" thickBot="1" x14ac:dyDescent="0.35">
      <c r="B111" s="147"/>
      <c r="C111" s="148" t="s">
        <v>169</v>
      </c>
      <c r="D111" s="11"/>
      <c r="E111" s="148" t="s">
        <v>72</v>
      </c>
      <c r="F111" s="149">
        <v>0.28187000000000001</v>
      </c>
      <c r="G111" s="7">
        <f t="shared" si="6"/>
        <v>0</v>
      </c>
      <c r="H111" s="40">
        <f t="shared" si="7"/>
        <v>0</v>
      </c>
    </row>
    <row r="112" spans="2:8" ht="15" thickBot="1" x14ac:dyDescent="0.35">
      <c r="B112" s="147"/>
      <c r="C112" s="148" t="s">
        <v>170</v>
      </c>
      <c r="D112" s="11"/>
      <c r="E112" s="148" t="s">
        <v>72</v>
      </c>
      <c r="F112" s="149">
        <v>0.31731999999999999</v>
      </c>
      <c r="G112" s="7">
        <f t="shared" si="6"/>
        <v>0</v>
      </c>
      <c r="H112" s="40">
        <f t="shared" si="7"/>
        <v>0</v>
      </c>
    </row>
    <row r="113" spans="2:8" ht="15" thickBot="1" x14ac:dyDescent="0.35">
      <c r="B113" s="147"/>
      <c r="C113" s="148" t="s">
        <v>171</v>
      </c>
      <c r="D113" s="11"/>
      <c r="E113" s="148" t="s">
        <v>72</v>
      </c>
      <c r="F113" s="149">
        <v>0.17465</v>
      </c>
      <c r="G113" s="7">
        <f t="shared" si="6"/>
        <v>0</v>
      </c>
      <c r="H113" s="40">
        <f t="shared" si="7"/>
        <v>0</v>
      </c>
    </row>
    <row r="114" spans="2:8" ht="15" thickBot="1" x14ac:dyDescent="0.35">
      <c r="B114" s="147"/>
      <c r="C114" s="148" t="s">
        <v>172</v>
      </c>
      <c r="D114" s="11"/>
      <c r="E114" s="148" t="s">
        <v>72</v>
      </c>
      <c r="F114" s="149">
        <v>7.6359999999999997E-2</v>
      </c>
      <c r="G114" s="7">
        <f t="shared" si="6"/>
        <v>0</v>
      </c>
      <c r="H114" s="40">
        <f t="shared" si="7"/>
        <v>0</v>
      </c>
    </row>
    <row r="115" spans="2:8" ht="15" thickBot="1" x14ac:dyDescent="0.35">
      <c r="B115" s="147"/>
      <c r="C115" s="148" t="s">
        <v>173</v>
      </c>
      <c r="D115" s="11"/>
      <c r="E115" s="148" t="s">
        <v>72</v>
      </c>
      <c r="F115" s="149">
        <v>0.26860000000000001</v>
      </c>
      <c r="G115" s="7">
        <f t="shared" si="6"/>
        <v>0</v>
      </c>
      <c r="H115" s="40">
        <f t="shared" si="7"/>
        <v>0</v>
      </c>
    </row>
    <row r="116" spans="2:8" ht="15" thickBot="1" x14ac:dyDescent="0.35">
      <c r="B116" s="147"/>
      <c r="C116" s="148" t="s">
        <v>174</v>
      </c>
      <c r="D116" s="11"/>
      <c r="E116" s="148" t="s">
        <v>72</v>
      </c>
      <c r="F116" s="149">
        <v>0.13389000000000001</v>
      </c>
      <c r="G116" s="7">
        <f t="shared" si="6"/>
        <v>0</v>
      </c>
      <c r="H116" s="40">
        <f t="shared" si="7"/>
        <v>0</v>
      </c>
    </row>
    <row r="117" spans="2:8" ht="15" thickBot="1" x14ac:dyDescent="0.35">
      <c r="B117" s="147"/>
      <c r="C117" s="148" t="s">
        <v>175</v>
      </c>
      <c r="D117" s="11"/>
      <c r="E117" s="148" t="s">
        <v>72</v>
      </c>
      <c r="F117" s="149">
        <v>0.16264999999999999</v>
      </c>
      <c r="G117" s="7">
        <f t="shared" si="6"/>
        <v>0</v>
      </c>
      <c r="H117" s="40">
        <f t="shared" si="7"/>
        <v>0</v>
      </c>
    </row>
    <row r="118" spans="2:8" ht="15" thickBot="1" x14ac:dyDescent="0.35">
      <c r="B118" s="147"/>
      <c r="C118" s="148" t="s">
        <v>176</v>
      </c>
      <c r="D118" s="11"/>
      <c r="E118" s="148" t="s">
        <v>72</v>
      </c>
      <c r="F118" s="149">
        <v>0.21326000000000001</v>
      </c>
      <c r="G118" s="7">
        <f t="shared" si="6"/>
        <v>0</v>
      </c>
      <c r="H118" s="40">
        <f t="shared" si="7"/>
        <v>0</v>
      </c>
    </row>
    <row r="119" spans="2:8" ht="15" thickBot="1" x14ac:dyDescent="0.35">
      <c r="B119" s="147"/>
      <c r="C119" s="148" t="s">
        <v>177</v>
      </c>
      <c r="D119" s="11"/>
      <c r="E119" s="148" t="s">
        <v>72</v>
      </c>
      <c r="F119" s="149">
        <v>0.18293000000000001</v>
      </c>
      <c r="G119" s="7">
        <f t="shared" si="6"/>
        <v>0</v>
      </c>
      <c r="H119" s="40">
        <f t="shared" si="7"/>
        <v>0</v>
      </c>
    </row>
    <row r="120" spans="2:8" ht="15" thickBot="1" x14ac:dyDescent="0.35">
      <c r="B120" s="147"/>
      <c r="C120" s="148" t="s">
        <v>178</v>
      </c>
      <c r="D120" s="11"/>
      <c r="E120" s="148" t="s">
        <v>107</v>
      </c>
      <c r="F120" s="149">
        <v>0.14860999999999999</v>
      </c>
      <c r="G120" s="7">
        <f t="shared" si="6"/>
        <v>0</v>
      </c>
      <c r="H120" s="40">
        <f t="shared" si="7"/>
        <v>0</v>
      </c>
    </row>
    <row r="121" spans="2:8" ht="15" thickBot="1" x14ac:dyDescent="0.35">
      <c r="B121" s="147"/>
      <c r="C121" s="148" t="s">
        <v>179</v>
      </c>
      <c r="D121" s="11"/>
      <c r="E121" s="148" t="s">
        <v>107</v>
      </c>
      <c r="F121" s="149">
        <v>0.20402000000000001</v>
      </c>
      <c r="G121" s="7">
        <f t="shared" si="6"/>
        <v>0</v>
      </c>
      <c r="H121" s="40">
        <f t="shared" si="7"/>
        <v>0</v>
      </c>
    </row>
    <row r="122" spans="2:8" ht="15" thickBot="1" x14ac:dyDescent="0.35">
      <c r="B122" s="147"/>
      <c r="C122" s="148" t="s">
        <v>180</v>
      </c>
      <c r="D122" s="11"/>
      <c r="E122" s="148" t="s">
        <v>107</v>
      </c>
      <c r="F122" s="149">
        <v>0.12998999999999999</v>
      </c>
      <c r="G122" s="7">
        <f t="shared" si="6"/>
        <v>0</v>
      </c>
      <c r="H122" s="40">
        <f t="shared" si="7"/>
        <v>0</v>
      </c>
    </row>
    <row r="123" spans="2:8" ht="15" thickBot="1" x14ac:dyDescent="0.35">
      <c r="B123" s="147"/>
      <c r="C123" s="148" t="s">
        <v>181</v>
      </c>
      <c r="D123" s="11"/>
      <c r="E123" s="148" t="s">
        <v>107</v>
      </c>
      <c r="F123" s="149">
        <v>7.4469999999999995E-2</v>
      </c>
      <c r="G123" s="7">
        <f t="shared" si="6"/>
        <v>0</v>
      </c>
      <c r="H123" s="40">
        <f t="shared" si="7"/>
        <v>0</v>
      </c>
    </row>
    <row r="124" spans="2:8" ht="15" thickBot="1" x14ac:dyDescent="0.35">
      <c r="B124" s="147"/>
      <c r="C124" s="148" t="s">
        <v>182</v>
      </c>
      <c r="D124" s="11"/>
      <c r="E124" s="148" t="s">
        <v>107</v>
      </c>
      <c r="F124" s="149">
        <v>0.10846</v>
      </c>
      <c r="G124" s="7">
        <f t="shared" si="6"/>
        <v>0</v>
      </c>
      <c r="H124" s="40">
        <f t="shared" si="7"/>
        <v>0</v>
      </c>
    </row>
    <row r="125" spans="2:8" ht="15" thickBot="1" x14ac:dyDescent="0.35">
      <c r="B125" s="147"/>
      <c r="C125" s="148" t="s">
        <v>183</v>
      </c>
      <c r="D125" s="11"/>
      <c r="E125" s="148" t="s">
        <v>107</v>
      </c>
      <c r="F125" s="149">
        <v>2.717E-2</v>
      </c>
      <c r="G125" s="7">
        <f t="shared" si="6"/>
        <v>0</v>
      </c>
      <c r="H125" s="40">
        <f t="shared" si="7"/>
        <v>0</v>
      </c>
    </row>
    <row r="126" spans="2:8" ht="15" thickBot="1" x14ac:dyDescent="0.35">
      <c r="B126" s="147"/>
      <c r="C126" s="148" t="s">
        <v>184</v>
      </c>
      <c r="D126" s="11"/>
      <c r="E126" s="148" t="s">
        <v>107</v>
      </c>
      <c r="F126" s="149">
        <v>3.5459999999999998E-2</v>
      </c>
      <c r="G126" s="7">
        <f t="shared" si="6"/>
        <v>0</v>
      </c>
      <c r="H126" s="40">
        <f t="shared" si="7"/>
        <v>0</v>
      </c>
    </row>
    <row r="127" spans="2:8" ht="15" thickBot="1" x14ac:dyDescent="0.35">
      <c r="B127" s="147"/>
      <c r="C127" s="148" t="s">
        <v>185</v>
      </c>
      <c r="D127" s="11"/>
      <c r="E127" s="148" t="s">
        <v>107</v>
      </c>
      <c r="F127" s="149">
        <v>4.4600000000000004E-3</v>
      </c>
      <c r="G127" s="7">
        <f t="shared" si="6"/>
        <v>0</v>
      </c>
      <c r="H127" s="40">
        <f t="shared" si="7"/>
        <v>0</v>
      </c>
    </row>
    <row r="128" spans="2:8" ht="15" thickBot="1" x14ac:dyDescent="0.35">
      <c r="B128" s="147"/>
      <c r="C128" s="148" t="s">
        <v>186</v>
      </c>
      <c r="D128" s="11"/>
      <c r="E128" s="148" t="s">
        <v>107</v>
      </c>
      <c r="F128" s="149">
        <v>2.86E-2</v>
      </c>
      <c r="G128" s="7">
        <f t="shared" si="6"/>
        <v>0</v>
      </c>
      <c r="H128" s="40">
        <f t="shared" si="7"/>
        <v>0</v>
      </c>
    </row>
    <row r="129" spans="2:8" ht="15" thickBot="1" x14ac:dyDescent="0.35">
      <c r="B129" s="147"/>
      <c r="C129" s="148" t="s">
        <v>187</v>
      </c>
      <c r="D129" s="11"/>
      <c r="E129" s="148" t="s">
        <v>107</v>
      </c>
      <c r="F129" s="149">
        <v>2.7799999999999998E-2</v>
      </c>
      <c r="G129" s="7">
        <f t="shared" si="6"/>
        <v>0</v>
      </c>
      <c r="H129" s="40">
        <f t="shared" si="7"/>
        <v>0</v>
      </c>
    </row>
    <row r="130" spans="2:8" ht="15" thickBot="1" x14ac:dyDescent="0.35">
      <c r="B130" s="147"/>
      <c r="C130" s="148" t="s">
        <v>188</v>
      </c>
      <c r="D130" s="11"/>
      <c r="E130" s="148" t="s">
        <v>107</v>
      </c>
      <c r="F130" s="149">
        <v>0.27256999999999998</v>
      </c>
      <c r="G130" s="7">
        <f t="shared" si="6"/>
        <v>0</v>
      </c>
      <c r="H130" s="40">
        <f t="shared" si="7"/>
        <v>0</v>
      </c>
    </row>
    <row r="131" spans="2:8" ht="15" thickBot="1" x14ac:dyDescent="0.35">
      <c r="B131" s="147"/>
      <c r="C131" s="148" t="s">
        <v>189</v>
      </c>
      <c r="D131" s="11"/>
      <c r="E131" s="148" t="s">
        <v>107</v>
      </c>
      <c r="F131" s="149">
        <v>0.18592</v>
      </c>
      <c r="G131" s="7">
        <f t="shared" si="6"/>
        <v>0</v>
      </c>
      <c r="H131" s="40">
        <f t="shared" si="7"/>
        <v>0</v>
      </c>
    </row>
    <row r="132" spans="2:8" ht="15" thickBot="1" x14ac:dyDescent="0.35">
      <c r="B132" s="147"/>
      <c r="C132" s="148" t="s">
        <v>190</v>
      </c>
      <c r="D132" s="11"/>
      <c r="E132" s="148" t="s">
        <v>107</v>
      </c>
      <c r="F132" s="149">
        <v>0.18287</v>
      </c>
      <c r="G132" s="7">
        <f t="shared" si="6"/>
        <v>0</v>
      </c>
      <c r="H132" s="40">
        <f t="shared" si="7"/>
        <v>0</v>
      </c>
    </row>
    <row r="133" spans="2:8" ht="15" thickBot="1" x14ac:dyDescent="0.35">
      <c r="B133" s="147"/>
      <c r="C133" s="148" t="s">
        <v>191</v>
      </c>
      <c r="D133" s="11"/>
      <c r="E133" s="148" t="s">
        <v>107</v>
      </c>
      <c r="F133" s="149">
        <v>0.27429999999999999</v>
      </c>
      <c r="G133" s="7">
        <f t="shared" si="6"/>
        <v>0</v>
      </c>
      <c r="H133" s="40">
        <f t="shared" si="7"/>
        <v>0</v>
      </c>
    </row>
    <row r="134" spans="2:8" ht="15" thickBot="1" x14ac:dyDescent="0.35">
      <c r="B134" s="147"/>
      <c r="C134" s="148" t="s">
        <v>192</v>
      </c>
      <c r="D134" s="11"/>
      <c r="E134" s="148" t="s">
        <v>107</v>
      </c>
      <c r="F134" s="149">
        <v>0.26128000000000001</v>
      </c>
      <c r="G134" s="7">
        <f t="shared" si="6"/>
        <v>0</v>
      </c>
      <c r="H134" s="40">
        <f t="shared" si="7"/>
        <v>0</v>
      </c>
    </row>
    <row r="135" spans="2:8" ht="15" thickBot="1" x14ac:dyDescent="0.35">
      <c r="B135" s="147"/>
      <c r="C135" s="148" t="s">
        <v>193</v>
      </c>
      <c r="D135" s="11"/>
      <c r="E135" s="148" t="s">
        <v>107</v>
      </c>
      <c r="F135" s="149">
        <v>0.20011000000000001</v>
      </c>
      <c r="G135" s="7">
        <f t="shared" si="6"/>
        <v>0</v>
      </c>
      <c r="H135" s="40">
        <f t="shared" si="7"/>
        <v>0</v>
      </c>
    </row>
    <row r="136" spans="2:8" ht="15" thickBot="1" x14ac:dyDescent="0.35">
      <c r="B136" s="147"/>
      <c r="C136" s="148" t="s">
        <v>194</v>
      </c>
      <c r="D136" s="11"/>
      <c r="E136" s="148" t="s">
        <v>107</v>
      </c>
      <c r="F136" s="149">
        <v>0.32014999999999999</v>
      </c>
      <c r="G136" s="7">
        <f t="shared" si="6"/>
        <v>0</v>
      </c>
      <c r="H136" s="40">
        <f t="shared" si="7"/>
        <v>0</v>
      </c>
    </row>
    <row r="137" spans="2:8" ht="15" thickBot="1" x14ac:dyDescent="0.35">
      <c r="B137" s="147"/>
      <c r="C137" s="148" t="s">
        <v>195</v>
      </c>
      <c r="D137" s="11"/>
      <c r="E137" s="148" t="s">
        <v>107</v>
      </c>
      <c r="F137" s="149">
        <v>0.58028000000000002</v>
      </c>
      <c r="G137" s="7">
        <f t="shared" si="6"/>
        <v>0</v>
      </c>
      <c r="H137" s="40">
        <f t="shared" si="7"/>
        <v>0</v>
      </c>
    </row>
    <row r="138" spans="2:8" ht="15" thickBot="1" x14ac:dyDescent="0.35">
      <c r="B138" s="147"/>
      <c r="C138" s="148" t="s">
        <v>196</v>
      </c>
      <c r="D138" s="11"/>
      <c r="E138" s="148" t="s">
        <v>107</v>
      </c>
      <c r="F138" s="149">
        <v>0.8004</v>
      </c>
      <c r="G138" s="7">
        <f t="shared" si="6"/>
        <v>0</v>
      </c>
      <c r="H138" s="40">
        <f t="shared" si="7"/>
        <v>0</v>
      </c>
    </row>
    <row r="139" spans="2:8" ht="15" thickBot="1" x14ac:dyDescent="0.35">
      <c r="B139" s="147"/>
      <c r="C139" s="148" t="s">
        <v>197</v>
      </c>
      <c r="D139" s="11"/>
      <c r="E139" s="148" t="s">
        <v>107</v>
      </c>
      <c r="F139" s="149">
        <v>0.17580000000000001</v>
      </c>
      <c r="G139" s="7">
        <f t="shared" si="6"/>
        <v>0</v>
      </c>
      <c r="H139" s="40">
        <f t="shared" si="7"/>
        <v>0</v>
      </c>
    </row>
    <row r="140" spans="2:8" ht="15" thickBot="1" x14ac:dyDescent="0.35">
      <c r="B140" s="147"/>
      <c r="C140" s="148" t="s">
        <v>198</v>
      </c>
      <c r="D140" s="11"/>
      <c r="E140" s="148" t="s">
        <v>107</v>
      </c>
      <c r="F140" s="149">
        <v>0.13464999999999999</v>
      </c>
      <c r="G140" s="7">
        <f t="shared" si="6"/>
        <v>0</v>
      </c>
      <c r="H140" s="40">
        <f t="shared" si="7"/>
        <v>0</v>
      </c>
    </row>
    <row r="141" spans="2:8" ht="15" thickBot="1" x14ac:dyDescent="0.35">
      <c r="B141" s="147"/>
      <c r="C141" s="148" t="s">
        <v>199</v>
      </c>
      <c r="D141" s="11"/>
      <c r="E141" s="148" t="s">
        <v>107</v>
      </c>
      <c r="F141" s="149">
        <v>0.21542</v>
      </c>
      <c r="G141" s="7">
        <f t="shared" si="6"/>
        <v>0</v>
      </c>
      <c r="H141" s="40">
        <f t="shared" si="7"/>
        <v>0</v>
      </c>
    </row>
    <row r="142" spans="2:8" ht="15" thickBot="1" x14ac:dyDescent="0.35">
      <c r="B142" s="147"/>
      <c r="C142" s="148" t="s">
        <v>200</v>
      </c>
      <c r="D142" s="11"/>
      <c r="E142" s="148" t="s">
        <v>107</v>
      </c>
      <c r="F142" s="149">
        <v>0.39044000000000001</v>
      </c>
      <c r="G142" s="7">
        <f t="shared" si="6"/>
        <v>0</v>
      </c>
      <c r="H142" s="40">
        <f t="shared" si="7"/>
        <v>0</v>
      </c>
    </row>
    <row r="143" spans="2:8" ht="15" thickBot="1" x14ac:dyDescent="0.35">
      <c r="B143" s="147"/>
      <c r="C143" s="148" t="s">
        <v>201</v>
      </c>
      <c r="D143" s="11"/>
      <c r="E143" s="148" t="s">
        <v>107</v>
      </c>
      <c r="F143" s="149">
        <v>0.53854000000000002</v>
      </c>
      <c r="G143" s="7">
        <f t="shared" si="6"/>
        <v>0</v>
      </c>
      <c r="H143" s="40">
        <f t="shared" si="7"/>
        <v>0</v>
      </c>
    </row>
    <row r="144" spans="2:8" ht="15" thickBot="1" x14ac:dyDescent="0.35">
      <c r="B144" s="147"/>
      <c r="C144" s="148" t="s">
        <v>202</v>
      </c>
      <c r="D144" s="11"/>
      <c r="E144" s="148" t="s">
        <v>107</v>
      </c>
      <c r="F144" s="149">
        <v>1.8710000000000001E-2</v>
      </c>
      <c r="G144" s="7">
        <f t="shared" si="6"/>
        <v>0</v>
      </c>
      <c r="H144" s="40">
        <f t="shared" si="7"/>
        <v>0</v>
      </c>
    </row>
    <row r="145" spans="2:10" ht="15" thickBot="1" x14ac:dyDescent="0.35">
      <c r="B145" s="147"/>
      <c r="C145" s="148" t="s">
        <v>203</v>
      </c>
      <c r="D145" s="11"/>
      <c r="E145" s="148" t="s">
        <v>107</v>
      </c>
      <c r="F145" s="149">
        <v>0.12933</v>
      </c>
      <c r="G145" s="7">
        <f t="shared" si="6"/>
        <v>0</v>
      </c>
      <c r="H145" s="40">
        <f t="shared" si="7"/>
        <v>0</v>
      </c>
    </row>
    <row r="146" spans="2:10" ht="15" thickBot="1" x14ac:dyDescent="0.35">
      <c r="B146" s="145"/>
      <c r="C146" s="142" t="s">
        <v>204</v>
      </c>
      <c r="D146" s="11"/>
      <c r="E146" s="142" t="s">
        <v>107</v>
      </c>
      <c r="F146" s="143">
        <v>0.11269999999999999</v>
      </c>
      <c r="G146" s="8">
        <f t="shared" si="6"/>
        <v>0</v>
      </c>
      <c r="H146" s="38">
        <f t="shared" si="7"/>
        <v>0</v>
      </c>
    </row>
    <row r="147" spans="2:10" ht="15" thickBot="1" x14ac:dyDescent="0.35">
      <c r="B147" s="120"/>
      <c r="C147" s="68"/>
      <c r="D147" s="97"/>
      <c r="E147" s="68"/>
      <c r="F147" s="98"/>
      <c r="G147" s="13"/>
      <c r="H147" s="46"/>
    </row>
    <row r="148" spans="2:10" x14ac:dyDescent="0.3">
      <c r="B148" s="134" t="s">
        <v>205</v>
      </c>
      <c r="C148" s="135" t="s">
        <v>206</v>
      </c>
      <c r="D148" s="136">
        <f>D89</f>
        <v>0</v>
      </c>
      <c r="E148" s="137" t="s">
        <v>72</v>
      </c>
      <c r="F148" s="138">
        <v>4.0099999999999997E-3</v>
      </c>
      <c r="G148" s="17">
        <f>D148*F148</f>
        <v>0</v>
      </c>
      <c r="H148" s="37">
        <f t="shared" ref="H148:H155" si="8">G148/1000</f>
        <v>0</v>
      </c>
      <c r="J148" s="115"/>
    </row>
    <row r="149" spans="2:10" x14ac:dyDescent="0.3">
      <c r="B149" s="150"/>
      <c r="C149" s="151" t="s">
        <v>207</v>
      </c>
      <c r="D149" s="152">
        <f>D90</f>
        <v>0</v>
      </c>
      <c r="E149" s="148" t="s">
        <v>72</v>
      </c>
      <c r="F149" s="149">
        <v>3.47E-3</v>
      </c>
      <c r="G149" s="7">
        <f t="shared" ref="G149:G155" si="9">D149*F149</f>
        <v>0</v>
      </c>
      <c r="H149" s="40">
        <f t="shared" si="8"/>
        <v>0</v>
      </c>
    </row>
    <row r="150" spans="2:10" x14ac:dyDescent="0.3">
      <c r="B150" s="150"/>
      <c r="C150" s="148" t="s">
        <v>208</v>
      </c>
      <c r="D150" s="152">
        <f>D97</f>
        <v>0</v>
      </c>
      <c r="E150" s="148" t="s">
        <v>72</v>
      </c>
      <c r="F150" s="149">
        <v>1.56E-3</v>
      </c>
      <c r="G150" s="7">
        <f t="shared" si="9"/>
        <v>0</v>
      </c>
      <c r="H150" s="40">
        <f t="shared" si="8"/>
        <v>0</v>
      </c>
    </row>
    <row r="151" spans="2:10" x14ac:dyDescent="0.3">
      <c r="B151" s="150"/>
      <c r="C151" s="153" t="s">
        <v>209</v>
      </c>
      <c r="D151" s="152">
        <f>D98</f>
        <v>0</v>
      </c>
      <c r="E151" s="148" t="s">
        <v>72</v>
      </c>
      <c r="F151" s="149">
        <v>6.0499999999999998E-3</v>
      </c>
      <c r="G151" s="7">
        <f t="shared" si="9"/>
        <v>0</v>
      </c>
      <c r="H151" s="40">
        <f t="shared" si="8"/>
        <v>0</v>
      </c>
    </row>
    <row r="152" spans="2:10" x14ac:dyDescent="0.3">
      <c r="B152" s="150"/>
      <c r="C152" s="148" t="s">
        <v>210</v>
      </c>
      <c r="D152" s="152">
        <f>D105</f>
        <v>0</v>
      </c>
      <c r="E152" s="148" t="s">
        <v>72</v>
      </c>
      <c r="F152" s="149">
        <v>2.1099999999999999E-3</v>
      </c>
      <c r="G152" s="7">
        <f t="shared" si="9"/>
        <v>0</v>
      </c>
      <c r="H152" s="40">
        <f t="shared" si="8"/>
        <v>0</v>
      </c>
    </row>
    <row r="153" spans="2:10" x14ac:dyDescent="0.3">
      <c r="B153" s="150"/>
      <c r="C153" s="153" t="s">
        <v>211</v>
      </c>
      <c r="D153" s="152">
        <f>D106</f>
        <v>0</v>
      </c>
      <c r="E153" s="148" t="s">
        <v>72</v>
      </c>
      <c r="F153" s="149">
        <v>6.43E-3</v>
      </c>
      <c r="G153" s="7">
        <f t="shared" si="9"/>
        <v>0</v>
      </c>
      <c r="H153" s="40">
        <f t="shared" si="8"/>
        <v>0</v>
      </c>
    </row>
    <row r="154" spans="2:10" x14ac:dyDescent="0.3">
      <c r="B154" s="154"/>
      <c r="C154" s="151" t="s">
        <v>212</v>
      </c>
      <c r="D154" s="155">
        <f>D113</f>
        <v>0</v>
      </c>
      <c r="E154" s="156" t="s">
        <v>72</v>
      </c>
      <c r="F154" s="157">
        <v>1.9499999999999999E-3</v>
      </c>
      <c r="G154" s="7">
        <f t="shared" si="9"/>
        <v>0</v>
      </c>
      <c r="H154" s="40">
        <f t="shared" si="8"/>
        <v>0</v>
      </c>
    </row>
    <row r="155" spans="2:10" ht="15" thickBot="1" x14ac:dyDescent="0.35">
      <c r="B155" s="139"/>
      <c r="C155" s="140" t="s">
        <v>213</v>
      </c>
      <c r="D155" s="141">
        <f>D114</f>
        <v>0</v>
      </c>
      <c r="E155" s="142" t="s">
        <v>72</v>
      </c>
      <c r="F155" s="143">
        <v>6.1999999999999998E-3</v>
      </c>
      <c r="G155" s="8">
        <f t="shared" si="9"/>
        <v>0</v>
      </c>
      <c r="H155" s="38">
        <f t="shared" si="8"/>
        <v>0</v>
      </c>
    </row>
    <row r="156" spans="2:10" ht="15" thickBot="1" x14ac:dyDescent="0.35">
      <c r="B156" s="120"/>
      <c r="C156" s="68"/>
      <c r="D156" s="97"/>
      <c r="E156" s="68"/>
      <c r="F156" s="98"/>
      <c r="G156" s="13"/>
      <c r="H156" s="46"/>
    </row>
    <row r="157" spans="2:10" ht="15" thickBot="1" x14ac:dyDescent="0.35">
      <c r="B157" s="144" t="s">
        <v>214</v>
      </c>
      <c r="C157" s="137" t="s">
        <v>215</v>
      </c>
      <c r="D157" s="11"/>
      <c r="E157" s="137" t="s">
        <v>32</v>
      </c>
      <c r="F157" s="138">
        <v>6.4106100000000001</v>
      </c>
      <c r="G157" s="17">
        <f t="shared" si="6"/>
        <v>0</v>
      </c>
      <c r="H157" s="37">
        <f t="shared" si="7"/>
        <v>0</v>
      </c>
      <c r="J157" s="115"/>
    </row>
    <row r="158" spans="2:10" ht="15" thickBot="1" x14ac:dyDescent="0.35">
      <c r="B158" s="147"/>
      <c r="C158" s="148" t="s">
        <v>216</v>
      </c>
      <c r="D158" s="11"/>
      <c r="E158" s="148" t="s">
        <v>32</v>
      </c>
      <c r="F158" s="149">
        <v>520.33420000000001</v>
      </c>
      <c r="G158" s="7">
        <f t="shared" si="6"/>
        <v>0</v>
      </c>
      <c r="H158" s="40">
        <f t="shared" si="7"/>
        <v>0</v>
      </c>
    </row>
    <row r="159" spans="2:10" ht="15" thickBot="1" x14ac:dyDescent="0.35">
      <c r="B159" s="147"/>
      <c r="C159" s="148" t="s">
        <v>217</v>
      </c>
      <c r="D159" s="11"/>
      <c r="E159" s="148" t="s">
        <v>32</v>
      </c>
      <c r="F159" s="149">
        <v>6.4106100000000001</v>
      </c>
      <c r="G159" s="7">
        <f t="shared" si="6"/>
        <v>0</v>
      </c>
      <c r="H159" s="40">
        <f t="shared" si="7"/>
        <v>0</v>
      </c>
    </row>
    <row r="160" spans="2:10" ht="15" thickBot="1" x14ac:dyDescent="0.35">
      <c r="B160" s="147"/>
      <c r="C160" s="148" t="s">
        <v>218</v>
      </c>
      <c r="D160" s="11"/>
      <c r="E160" s="148" t="s">
        <v>32</v>
      </c>
      <c r="F160" s="149">
        <v>8.8838600000000003</v>
      </c>
      <c r="G160" s="7">
        <f t="shared" si="6"/>
        <v>0</v>
      </c>
      <c r="H160" s="40">
        <f t="shared" si="7"/>
        <v>0</v>
      </c>
    </row>
    <row r="161" spans="2:10" ht="15" thickBot="1" x14ac:dyDescent="0.35">
      <c r="B161" s="147"/>
      <c r="C161" s="148" t="s">
        <v>219</v>
      </c>
      <c r="D161" s="11"/>
      <c r="E161" s="148" t="s">
        <v>32</v>
      </c>
      <c r="F161" s="149">
        <v>700.20961</v>
      </c>
      <c r="G161" s="7">
        <f t="shared" si="6"/>
        <v>0</v>
      </c>
      <c r="H161" s="40">
        <f t="shared" si="7"/>
        <v>0</v>
      </c>
    </row>
    <row r="162" spans="2:10" ht="15" thickBot="1" x14ac:dyDescent="0.35">
      <c r="B162" s="147"/>
      <c r="C162" s="148" t="s">
        <v>220</v>
      </c>
      <c r="D162" s="11"/>
      <c r="E162" s="148" t="s">
        <v>32</v>
      </c>
      <c r="F162" s="149">
        <v>8.8838600000000003</v>
      </c>
      <c r="G162" s="7">
        <f t="shared" si="6"/>
        <v>0</v>
      </c>
      <c r="H162" s="40">
        <f t="shared" si="7"/>
        <v>0</v>
      </c>
    </row>
    <row r="163" spans="2:10" ht="15" thickBot="1" x14ac:dyDescent="0.35">
      <c r="B163" s="147"/>
      <c r="C163" s="148" t="s">
        <v>221</v>
      </c>
      <c r="D163" s="11"/>
      <c r="E163" s="148" t="s">
        <v>32</v>
      </c>
      <c r="F163" s="149">
        <v>6.4106100000000001</v>
      </c>
      <c r="G163" s="7">
        <f>D163*F163</f>
        <v>0</v>
      </c>
      <c r="H163" s="40">
        <f t="shared" ref="H163:H210" si="10">G163/1000</f>
        <v>0</v>
      </c>
    </row>
    <row r="164" spans="2:10" ht="15" thickBot="1" x14ac:dyDescent="0.35">
      <c r="B164" s="147"/>
      <c r="C164" s="148" t="s">
        <v>222</v>
      </c>
      <c r="D164" s="11"/>
      <c r="E164" s="148" t="s">
        <v>32</v>
      </c>
      <c r="F164" s="149">
        <v>6.4106100000000001</v>
      </c>
      <c r="G164" s="7">
        <f>D164*F164</f>
        <v>0</v>
      </c>
      <c r="H164" s="40">
        <f t="shared" si="10"/>
        <v>0</v>
      </c>
    </row>
    <row r="165" spans="2:10" ht="15" thickBot="1" x14ac:dyDescent="0.35">
      <c r="B165" s="147"/>
      <c r="C165" s="148" t="s">
        <v>223</v>
      </c>
      <c r="D165" s="11"/>
      <c r="E165" s="148" t="s">
        <v>32</v>
      </c>
      <c r="F165" s="149">
        <v>8.8838600000000003</v>
      </c>
      <c r="G165" s="7">
        <f t="shared" ref="G165:G210" si="11">D165*F165</f>
        <v>0</v>
      </c>
      <c r="H165" s="40">
        <f t="shared" si="10"/>
        <v>0</v>
      </c>
    </row>
    <row r="166" spans="2:10" ht="15" thickBot="1" x14ac:dyDescent="0.35">
      <c r="B166" s="145"/>
      <c r="C166" s="142" t="s">
        <v>224</v>
      </c>
      <c r="D166" s="11"/>
      <c r="E166" s="142" t="s">
        <v>32</v>
      </c>
      <c r="F166" s="143">
        <v>1164.3901499999999</v>
      </c>
      <c r="G166" s="8">
        <f t="shared" si="11"/>
        <v>0</v>
      </c>
      <c r="H166" s="38">
        <f t="shared" si="10"/>
        <v>0</v>
      </c>
    </row>
    <row r="167" spans="2:10" ht="15" thickBot="1" x14ac:dyDescent="0.35">
      <c r="B167" s="120"/>
      <c r="C167" s="68"/>
      <c r="D167" s="97"/>
      <c r="E167" s="68"/>
      <c r="F167" s="98"/>
      <c r="G167" s="13"/>
      <c r="H167" s="46"/>
    </row>
    <row r="168" spans="2:10" ht="15" thickBot="1" x14ac:dyDescent="0.35">
      <c r="B168" s="144" t="s">
        <v>225</v>
      </c>
      <c r="C168" s="158" t="s">
        <v>226</v>
      </c>
      <c r="D168" s="11"/>
      <c r="E168" s="159" t="s">
        <v>227</v>
      </c>
      <c r="F168" s="138">
        <v>10.4</v>
      </c>
      <c r="G168" s="20">
        <f t="shared" si="11"/>
        <v>0</v>
      </c>
      <c r="H168" s="42">
        <f t="shared" si="10"/>
        <v>0</v>
      </c>
      <c r="J168" s="115"/>
    </row>
    <row r="169" spans="2:10" ht="15" thickBot="1" x14ac:dyDescent="0.35">
      <c r="B169" s="147"/>
      <c r="C169" s="153" t="s">
        <v>228</v>
      </c>
      <c r="D169" s="11"/>
      <c r="E169" s="148" t="s">
        <v>227</v>
      </c>
      <c r="F169" s="149">
        <v>11.5</v>
      </c>
      <c r="G169" s="19">
        <f t="shared" si="11"/>
        <v>0</v>
      </c>
      <c r="H169" s="41">
        <f t="shared" si="10"/>
        <v>0</v>
      </c>
    </row>
    <row r="170" spans="2:10" ht="15" thickBot="1" x14ac:dyDescent="0.35">
      <c r="B170" s="147"/>
      <c r="C170" s="153" t="s">
        <v>229</v>
      </c>
      <c r="D170" s="11"/>
      <c r="E170" s="148" t="s">
        <v>227</v>
      </c>
      <c r="F170" s="149">
        <v>35</v>
      </c>
      <c r="G170" s="19">
        <f t="shared" si="11"/>
        <v>0</v>
      </c>
      <c r="H170" s="41">
        <f t="shared" si="10"/>
        <v>0</v>
      </c>
    </row>
    <row r="171" spans="2:10" ht="15" thickBot="1" x14ac:dyDescent="0.35">
      <c r="B171" s="147"/>
      <c r="C171" s="153" t="s">
        <v>230</v>
      </c>
      <c r="D171" s="11"/>
      <c r="E171" s="148" t="s">
        <v>227</v>
      </c>
      <c r="F171" s="149">
        <v>12.2</v>
      </c>
      <c r="G171" s="19">
        <f t="shared" si="11"/>
        <v>0</v>
      </c>
      <c r="H171" s="41">
        <f t="shared" si="10"/>
        <v>0</v>
      </c>
    </row>
    <row r="172" spans="2:10" ht="15" thickBot="1" x14ac:dyDescent="0.35">
      <c r="B172" s="147"/>
      <c r="C172" s="153" t="s">
        <v>231</v>
      </c>
      <c r="D172" s="11"/>
      <c r="E172" s="148" t="s">
        <v>227</v>
      </c>
      <c r="F172" s="149">
        <v>8.6999999999999993</v>
      </c>
      <c r="G172" s="19">
        <f t="shared" si="11"/>
        <v>0</v>
      </c>
      <c r="H172" s="41">
        <f t="shared" si="10"/>
        <v>0</v>
      </c>
    </row>
    <row r="173" spans="2:10" ht="15" thickBot="1" x14ac:dyDescent="0.35">
      <c r="B173" s="147"/>
      <c r="C173" s="153" t="s">
        <v>232</v>
      </c>
      <c r="D173" s="11"/>
      <c r="E173" s="148" t="s">
        <v>227</v>
      </c>
      <c r="F173" s="149">
        <v>7.4</v>
      </c>
      <c r="G173" s="19">
        <f t="shared" si="11"/>
        <v>0</v>
      </c>
      <c r="H173" s="41">
        <f t="shared" si="10"/>
        <v>0</v>
      </c>
    </row>
    <row r="174" spans="2:10" ht="15" thickBot="1" x14ac:dyDescent="0.35">
      <c r="B174" s="147"/>
      <c r="C174" s="153" t="s">
        <v>233</v>
      </c>
      <c r="D174" s="11"/>
      <c r="E174" s="148" t="s">
        <v>227</v>
      </c>
      <c r="F174" s="149">
        <v>27.6</v>
      </c>
      <c r="G174" s="19">
        <f t="shared" si="11"/>
        <v>0</v>
      </c>
      <c r="H174" s="41">
        <f t="shared" si="10"/>
        <v>0</v>
      </c>
    </row>
    <row r="175" spans="2:10" ht="15" thickBot="1" x14ac:dyDescent="0.35">
      <c r="B175" s="147"/>
      <c r="C175" s="153" t="s">
        <v>234</v>
      </c>
      <c r="D175" s="11"/>
      <c r="E175" s="148" t="s">
        <v>227</v>
      </c>
      <c r="F175" s="149">
        <v>53.5</v>
      </c>
      <c r="G175" s="19">
        <f t="shared" si="11"/>
        <v>0</v>
      </c>
      <c r="H175" s="41">
        <f t="shared" si="10"/>
        <v>0</v>
      </c>
    </row>
    <row r="176" spans="2:10" ht="15" thickBot="1" x14ac:dyDescent="0.35">
      <c r="B176" s="147"/>
      <c r="C176" s="153" t="s">
        <v>235</v>
      </c>
      <c r="D176" s="11"/>
      <c r="E176" s="148" t="s">
        <v>227</v>
      </c>
      <c r="F176" s="149">
        <v>14.7</v>
      </c>
      <c r="G176" s="19">
        <f t="shared" si="11"/>
        <v>0</v>
      </c>
      <c r="H176" s="41">
        <f t="shared" si="10"/>
        <v>0</v>
      </c>
    </row>
    <row r="177" spans="2:8" ht="15" thickBot="1" x14ac:dyDescent="0.35">
      <c r="B177" s="147"/>
      <c r="C177" s="153" t="s">
        <v>236</v>
      </c>
      <c r="D177" s="11"/>
      <c r="E177" s="148" t="s">
        <v>227</v>
      </c>
      <c r="F177" s="149">
        <v>4.7</v>
      </c>
      <c r="G177" s="19">
        <f t="shared" si="11"/>
        <v>0</v>
      </c>
      <c r="H177" s="41">
        <f t="shared" si="10"/>
        <v>0</v>
      </c>
    </row>
    <row r="178" spans="2:8" ht="15" thickBot="1" x14ac:dyDescent="0.35">
      <c r="B178" s="147"/>
      <c r="C178" s="153" t="s">
        <v>237</v>
      </c>
      <c r="D178" s="11"/>
      <c r="E178" s="148" t="s">
        <v>227</v>
      </c>
      <c r="F178" s="149">
        <v>44.2</v>
      </c>
      <c r="G178" s="19">
        <f t="shared" si="11"/>
        <v>0</v>
      </c>
      <c r="H178" s="41">
        <f t="shared" si="10"/>
        <v>0</v>
      </c>
    </row>
    <row r="179" spans="2:8" ht="15" thickBot="1" x14ac:dyDescent="0.35">
      <c r="B179" s="147"/>
      <c r="C179" s="153" t="s">
        <v>238</v>
      </c>
      <c r="D179" s="11"/>
      <c r="E179" s="148" t="s">
        <v>227</v>
      </c>
      <c r="F179" s="149">
        <v>6.7</v>
      </c>
      <c r="G179" s="19">
        <f t="shared" si="11"/>
        <v>0</v>
      </c>
      <c r="H179" s="41">
        <f t="shared" si="10"/>
        <v>0</v>
      </c>
    </row>
    <row r="180" spans="2:8" ht="15" thickBot="1" x14ac:dyDescent="0.35">
      <c r="B180" s="147"/>
      <c r="C180" s="153" t="s">
        <v>239</v>
      </c>
      <c r="D180" s="11"/>
      <c r="E180" s="148" t="s">
        <v>227</v>
      </c>
      <c r="F180" s="149">
        <v>13.2</v>
      </c>
      <c r="G180" s="19">
        <f t="shared" si="11"/>
        <v>0</v>
      </c>
      <c r="H180" s="41">
        <f t="shared" si="10"/>
        <v>0</v>
      </c>
    </row>
    <row r="181" spans="2:8" ht="15" thickBot="1" x14ac:dyDescent="0.35">
      <c r="B181" s="147"/>
      <c r="C181" s="153" t="s">
        <v>240</v>
      </c>
      <c r="D181" s="11"/>
      <c r="E181" s="148" t="s">
        <v>227</v>
      </c>
      <c r="F181" s="149">
        <v>51.5</v>
      </c>
      <c r="G181" s="19">
        <f t="shared" si="11"/>
        <v>0</v>
      </c>
      <c r="H181" s="41">
        <f t="shared" si="10"/>
        <v>0</v>
      </c>
    </row>
    <row r="182" spans="2:8" ht="15" thickBot="1" x14ac:dyDescent="0.35">
      <c r="B182" s="147"/>
      <c r="C182" s="153" t="s">
        <v>241</v>
      </c>
      <c r="D182" s="11"/>
      <c r="E182" s="148" t="s">
        <v>227</v>
      </c>
      <c r="F182" s="149">
        <v>58.9</v>
      </c>
      <c r="G182" s="19">
        <f t="shared" si="11"/>
        <v>0</v>
      </c>
      <c r="H182" s="41">
        <f t="shared" si="10"/>
        <v>0</v>
      </c>
    </row>
    <row r="183" spans="2:8" ht="15" thickBot="1" x14ac:dyDescent="0.35">
      <c r="B183" s="147"/>
      <c r="C183" s="153" t="s">
        <v>242</v>
      </c>
      <c r="D183" s="11"/>
      <c r="E183" s="148" t="s">
        <v>227</v>
      </c>
      <c r="F183" s="149">
        <v>62.7</v>
      </c>
      <c r="G183" s="19">
        <f t="shared" si="11"/>
        <v>0</v>
      </c>
      <c r="H183" s="41">
        <f t="shared" si="10"/>
        <v>0</v>
      </c>
    </row>
    <row r="184" spans="2:8" ht="15" thickBot="1" x14ac:dyDescent="0.35">
      <c r="B184" s="147"/>
      <c r="C184" s="153" t="s">
        <v>243</v>
      </c>
      <c r="D184" s="11"/>
      <c r="E184" s="148" t="s">
        <v>227</v>
      </c>
      <c r="F184" s="149">
        <v>14.3</v>
      </c>
      <c r="G184" s="19">
        <f t="shared" si="11"/>
        <v>0</v>
      </c>
      <c r="H184" s="41">
        <f t="shared" si="10"/>
        <v>0</v>
      </c>
    </row>
    <row r="185" spans="2:8" ht="15" thickBot="1" x14ac:dyDescent="0.35">
      <c r="B185" s="147"/>
      <c r="C185" s="153" t="s">
        <v>244</v>
      </c>
      <c r="D185" s="11"/>
      <c r="E185" s="148" t="s">
        <v>227</v>
      </c>
      <c r="F185" s="149">
        <v>39</v>
      </c>
      <c r="G185" s="19">
        <f t="shared" si="11"/>
        <v>0</v>
      </c>
      <c r="H185" s="41">
        <f t="shared" si="10"/>
        <v>0</v>
      </c>
    </row>
    <row r="186" spans="2:8" ht="15" thickBot="1" x14ac:dyDescent="0.35">
      <c r="B186" s="147"/>
      <c r="C186" s="153" t="s">
        <v>245</v>
      </c>
      <c r="D186" s="11"/>
      <c r="E186" s="148" t="s">
        <v>227</v>
      </c>
      <c r="F186" s="149">
        <v>68.900000000000006</v>
      </c>
      <c r="G186" s="19">
        <f t="shared" si="11"/>
        <v>0</v>
      </c>
      <c r="H186" s="41">
        <f t="shared" si="10"/>
        <v>0</v>
      </c>
    </row>
    <row r="187" spans="2:8" ht="15" thickBot="1" x14ac:dyDescent="0.35">
      <c r="B187" s="147"/>
      <c r="C187" s="153" t="s">
        <v>246</v>
      </c>
      <c r="D187" s="11"/>
      <c r="E187" s="148" t="s">
        <v>227</v>
      </c>
      <c r="F187" s="149">
        <v>55.8</v>
      </c>
      <c r="G187" s="19">
        <f t="shared" si="11"/>
        <v>0</v>
      </c>
      <c r="H187" s="41">
        <f t="shared" si="10"/>
        <v>0</v>
      </c>
    </row>
    <row r="188" spans="2:8" ht="15" thickBot="1" x14ac:dyDescent="0.35">
      <c r="B188" s="147"/>
      <c r="C188" s="153" t="s">
        <v>247</v>
      </c>
      <c r="D188" s="11"/>
      <c r="E188" s="148" t="s">
        <v>227</v>
      </c>
      <c r="F188" s="149">
        <v>61.5</v>
      </c>
      <c r="G188" s="19">
        <f t="shared" si="11"/>
        <v>0</v>
      </c>
      <c r="H188" s="41">
        <f t="shared" si="10"/>
        <v>0</v>
      </c>
    </row>
    <row r="189" spans="2:8" ht="15" thickBot="1" x14ac:dyDescent="0.35">
      <c r="B189" s="147"/>
      <c r="C189" s="153" t="s">
        <v>248</v>
      </c>
      <c r="D189" s="11"/>
      <c r="E189" s="148" t="s">
        <v>227</v>
      </c>
      <c r="F189" s="149">
        <v>152.19999999999999</v>
      </c>
      <c r="G189" s="19">
        <f t="shared" si="11"/>
        <v>0</v>
      </c>
      <c r="H189" s="41">
        <f t="shared" si="10"/>
        <v>0</v>
      </c>
    </row>
    <row r="190" spans="2:8" ht="15" thickBot="1" x14ac:dyDescent="0.35">
      <c r="B190" s="147"/>
      <c r="C190" s="153" t="s">
        <v>249</v>
      </c>
      <c r="D190" s="11"/>
      <c r="E190" s="148" t="s">
        <v>227</v>
      </c>
      <c r="F190" s="149">
        <v>19.3</v>
      </c>
      <c r="G190" s="19">
        <f t="shared" si="11"/>
        <v>0</v>
      </c>
      <c r="H190" s="41">
        <f t="shared" si="10"/>
        <v>0</v>
      </c>
    </row>
    <row r="191" spans="2:8" ht="15" thickBot="1" x14ac:dyDescent="0.35">
      <c r="B191" s="147"/>
      <c r="C191" s="153" t="s">
        <v>250</v>
      </c>
      <c r="D191" s="11"/>
      <c r="E191" s="148" t="s">
        <v>227</v>
      </c>
      <c r="F191" s="149">
        <v>14.8</v>
      </c>
      <c r="G191" s="19">
        <f t="shared" si="11"/>
        <v>0</v>
      </c>
      <c r="H191" s="41">
        <f t="shared" si="10"/>
        <v>0</v>
      </c>
    </row>
    <row r="192" spans="2:8" ht="15" thickBot="1" x14ac:dyDescent="0.35">
      <c r="B192" s="147"/>
      <c r="C192" s="153" t="s">
        <v>251</v>
      </c>
      <c r="D192" s="11"/>
      <c r="E192" s="148" t="s">
        <v>227</v>
      </c>
      <c r="F192" s="149">
        <v>90.3</v>
      </c>
      <c r="G192" s="19">
        <f t="shared" si="11"/>
        <v>0</v>
      </c>
      <c r="H192" s="41">
        <f t="shared" si="10"/>
        <v>0</v>
      </c>
    </row>
    <row r="193" spans="2:10" ht="15" thickBot="1" x14ac:dyDescent="0.35">
      <c r="B193" s="147"/>
      <c r="C193" s="153" t="s">
        <v>252</v>
      </c>
      <c r="D193" s="11"/>
      <c r="E193" s="148" t="s">
        <v>227</v>
      </c>
      <c r="F193" s="149">
        <v>54.3</v>
      </c>
      <c r="G193" s="19">
        <f t="shared" si="11"/>
        <v>0</v>
      </c>
      <c r="H193" s="41">
        <f t="shared" si="10"/>
        <v>0</v>
      </c>
    </row>
    <row r="194" spans="2:10" ht="15" thickBot="1" x14ac:dyDescent="0.35">
      <c r="B194" s="147"/>
      <c r="C194" s="153" t="s">
        <v>253</v>
      </c>
      <c r="D194" s="11"/>
      <c r="E194" s="148" t="s">
        <v>227</v>
      </c>
      <c r="F194" s="149">
        <v>19</v>
      </c>
      <c r="G194" s="19">
        <f t="shared" si="11"/>
        <v>0</v>
      </c>
      <c r="H194" s="41">
        <f t="shared" si="10"/>
        <v>0</v>
      </c>
    </row>
    <row r="195" spans="2:10" ht="15" thickBot="1" x14ac:dyDescent="0.35">
      <c r="B195" s="147"/>
      <c r="C195" s="153" t="s">
        <v>254</v>
      </c>
      <c r="D195" s="11"/>
      <c r="E195" s="148" t="s">
        <v>227</v>
      </c>
      <c r="F195" s="149">
        <v>86.2</v>
      </c>
      <c r="G195" s="19">
        <f t="shared" si="11"/>
        <v>0</v>
      </c>
      <c r="H195" s="41">
        <f t="shared" si="10"/>
        <v>0</v>
      </c>
    </row>
    <row r="196" spans="2:10" ht="15" thickBot="1" x14ac:dyDescent="0.35">
      <c r="B196" s="147"/>
      <c r="C196" s="153" t="s">
        <v>255</v>
      </c>
      <c r="D196" s="11"/>
      <c r="E196" s="148" t="s">
        <v>227</v>
      </c>
      <c r="F196" s="149">
        <v>24.2</v>
      </c>
      <c r="G196" s="19">
        <f t="shared" si="11"/>
        <v>0</v>
      </c>
      <c r="H196" s="41">
        <f t="shared" si="10"/>
        <v>0</v>
      </c>
    </row>
    <row r="197" spans="2:10" ht="15" thickBot="1" x14ac:dyDescent="0.35">
      <c r="B197" s="147"/>
      <c r="C197" s="153" t="s">
        <v>256</v>
      </c>
      <c r="D197" s="11"/>
      <c r="E197" s="148" t="s">
        <v>227</v>
      </c>
      <c r="F197" s="149">
        <v>106.4</v>
      </c>
      <c r="G197" s="19">
        <f t="shared" si="11"/>
        <v>0</v>
      </c>
      <c r="H197" s="41">
        <f t="shared" si="10"/>
        <v>0</v>
      </c>
    </row>
    <row r="198" spans="2:10" ht="15" thickBot="1" x14ac:dyDescent="0.35">
      <c r="B198" s="147"/>
      <c r="C198" s="153" t="s">
        <v>257</v>
      </c>
      <c r="D198" s="11"/>
      <c r="E198" s="148" t="s">
        <v>227</v>
      </c>
      <c r="F198" s="149">
        <v>24.5</v>
      </c>
      <c r="G198" s="19">
        <f t="shared" si="11"/>
        <v>0</v>
      </c>
      <c r="H198" s="41">
        <f t="shared" si="10"/>
        <v>0</v>
      </c>
    </row>
    <row r="199" spans="2:10" ht="15" thickBot="1" x14ac:dyDescent="0.35">
      <c r="B199" s="147"/>
      <c r="C199" s="153" t="s">
        <v>258</v>
      </c>
      <c r="D199" s="11"/>
      <c r="E199" s="148" t="s">
        <v>227</v>
      </c>
      <c r="F199" s="149">
        <v>51.4</v>
      </c>
      <c r="G199" s="19">
        <f t="shared" si="11"/>
        <v>0</v>
      </c>
      <c r="H199" s="41">
        <f t="shared" si="10"/>
        <v>0</v>
      </c>
    </row>
    <row r="200" spans="2:10" ht="15" thickBot="1" x14ac:dyDescent="0.35">
      <c r="B200" s="147"/>
      <c r="C200" s="153" t="s">
        <v>259</v>
      </c>
      <c r="D200" s="11"/>
      <c r="E200" s="148" t="s">
        <v>227</v>
      </c>
      <c r="F200" s="149">
        <v>7</v>
      </c>
      <c r="G200" s="19">
        <f t="shared" si="11"/>
        <v>0</v>
      </c>
      <c r="H200" s="41">
        <f t="shared" si="10"/>
        <v>0</v>
      </c>
    </row>
    <row r="201" spans="2:10" ht="15" thickBot="1" x14ac:dyDescent="0.35">
      <c r="B201" s="147"/>
      <c r="C201" s="153" t="s">
        <v>260</v>
      </c>
      <c r="D201" s="11"/>
      <c r="E201" s="148" t="s">
        <v>227</v>
      </c>
      <c r="F201" s="149">
        <v>6.6</v>
      </c>
      <c r="G201" s="19">
        <f t="shared" si="11"/>
        <v>0</v>
      </c>
      <c r="H201" s="41">
        <f t="shared" si="10"/>
        <v>0</v>
      </c>
    </row>
    <row r="202" spans="2:10" ht="15" thickBot="1" x14ac:dyDescent="0.35">
      <c r="B202" s="147"/>
      <c r="C202" s="153" t="s">
        <v>261</v>
      </c>
      <c r="D202" s="11"/>
      <c r="E202" s="148" t="s">
        <v>227</v>
      </c>
      <c r="F202" s="149">
        <v>43.4</v>
      </c>
      <c r="G202" s="19">
        <f t="shared" si="11"/>
        <v>0</v>
      </c>
      <c r="H202" s="41">
        <f t="shared" si="10"/>
        <v>0</v>
      </c>
    </row>
    <row r="203" spans="2:10" ht="15" thickBot="1" x14ac:dyDescent="0.35">
      <c r="B203" s="147"/>
      <c r="C203" s="153" t="s">
        <v>262</v>
      </c>
      <c r="D203" s="11"/>
      <c r="E203" s="148" t="s">
        <v>227</v>
      </c>
      <c r="F203" s="149">
        <v>32.1</v>
      </c>
      <c r="G203" s="19">
        <f t="shared" si="11"/>
        <v>0</v>
      </c>
      <c r="H203" s="41">
        <f t="shared" si="10"/>
        <v>0</v>
      </c>
    </row>
    <row r="204" spans="2:10" ht="15" thickBot="1" x14ac:dyDescent="0.35">
      <c r="B204" s="147"/>
      <c r="C204" s="153" t="s">
        <v>263</v>
      </c>
      <c r="D204" s="11"/>
      <c r="E204" s="148" t="s">
        <v>227</v>
      </c>
      <c r="F204" s="149">
        <v>63.8</v>
      </c>
      <c r="G204" s="19">
        <f t="shared" si="11"/>
        <v>0</v>
      </c>
      <c r="H204" s="41">
        <f t="shared" si="10"/>
        <v>0</v>
      </c>
    </row>
    <row r="205" spans="2:10" ht="15" thickBot="1" x14ac:dyDescent="0.35">
      <c r="B205" s="147"/>
      <c r="C205" s="153" t="s">
        <v>264</v>
      </c>
      <c r="D205" s="11"/>
      <c r="E205" s="148" t="s">
        <v>227</v>
      </c>
      <c r="F205" s="149">
        <v>16.100000000000001</v>
      </c>
      <c r="G205" s="19">
        <f t="shared" si="11"/>
        <v>0</v>
      </c>
      <c r="H205" s="41">
        <f t="shared" si="10"/>
        <v>0</v>
      </c>
    </row>
    <row r="206" spans="2:10" ht="15" thickBot="1" x14ac:dyDescent="0.35">
      <c r="B206" s="145"/>
      <c r="C206" s="140" t="s">
        <v>265</v>
      </c>
      <c r="D206" s="11"/>
      <c r="E206" s="142" t="s">
        <v>227</v>
      </c>
      <c r="F206" s="143">
        <v>38.5</v>
      </c>
      <c r="G206" s="8">
        <f t="shared" si="11"/>
        <v>0</v>
      </c>
      <c r="H206" s="38">
        <f t="shared" si="10"/>
        <v>0</v>
      </c>
    </row>
    <row r="207" spans="2:10" ht="15" thickBot="1" x14ac:dyDescent="0.35">
      <c r="B207" s="120"/>
      <c r="C207" s="68"/>
      <c r="D207" s="97"/>
      <c r="E207" s="68"/>
      <c r="F207" s="98"/>
      <c r="G207" s="13"/>
      <c r="H207" s="46"/>
    </row>
    <row r="208" spans="2:10" ht="15" thickBot="1" x14ac:dyDescent="0.35">
      <c r="B208" s="144" t="s">
        <v>266</v>
      </c>
      <c r="C208" s="135" t="s">
        <v>267</v>
      </c>
      <c r="D208" s="11"/>
      <c r="E208" s="137" t="s">
        <v>268</v>
      </c>
      <c r="F208" s="138">
        <v>3.1440000000000003E-2</v>
      </c>
      <c r="G208" s="17">
        <f t="shared" si="11"/>
        <v>0</v>
      </c>
      <c r="H208" s="37">
        <f t="shared" si="10"/>
        <v>0</v>
      </c>
      <c r="J208" s="115"/>
    </row>
    <row r="209" spans="2:10" ht="15" thickBot="1" x14ac:dyDescent="0.35">
      <c r="B209" s="147"/>
      <c r="C209" s="153" t="s">
        <v>269</v>
      </c>
      <c r="D209" s="11"/>
      <c r="E209" s="148" t="s">
        <v>268</v>
      </c>
      <c r="F209" s="149">
        <v>0.30234</v>
      </c>
      <c r="G209" s="14">
        <f t="shared" si="11"/>
        <v>0</v>
      </c>
      <c r="H209" s="39">
        <f t="shared" si="10"/>
        <v>0</v>
      </c>
    </row>
    <row r="210" spans="2:10" ht="15" thickBot="1" x14ac:dyDescent="0.35">
      <c r="B210" s="145"/>
      <c r="C210" s="140" t="s">
        <v>270</v>
      </c>
      <c r="D210" s="11"/>
      <c r="E210" s="142" t="s">
        <v>268</v>
      </c>
      <c r="F210" s="143">
        <v>0.33378000000000002</v>
      </c>
      <c r="G210" s="21">
        <f t="shared" si="11"/>
        <v>0</v>
      </c>
      <c r="H210" s="43">
        <f t="shared" si="10"/>
        <v>0</v>
      </c>
    </row>
    <row r="211" spans="2:10" ht="15" thickBot="1" x14ac:dyDescent="0.35">
      <c r="B211" s="120"/>
      <c r="C211" s="68"/>
      <c r="D211" s="97"/>
      <c r="E211" s="68"/>
      <c r="F211" s="98"/>
      <c r="G211" s="13"/>
      <c r="H211" s="46"/>
    </row>
    <row r="212" spans="2:10" x14ac:dyDescent="0.3">
      <c r="B212" s="144" t="s">
        <v>271</v>
      </c>
      <c r="C212" s="137" t="s">
        <v>272</v>
      </c>
      <c r="D212" s="160">
        <f>'Scope 1'!D9</f>
        <v>0</v>
      </c>
      <c r="E212" s="137" t="str">
        <f>'Scope 1'!E9</f>
        <v>kWh (Gross CV)</v>
      </c>
      <c r="F212" s="138">
        <v>3.0210000000000001E-2</v>
      </c>
      <c r="G212" s="17">
        <f>D212*F212</f>
        <v>0</v>
      </c>
      <c r="H212" s="37">
        <f>G212/1000</f>
        <v>0</v>
      </c>
      <c r="J212" s="115"/>
    </row>
    <row r="213" spans="2:10" x14ac:dyDescent="0.3">
      <c r="B213" s="147"/>
      <c r="C213" s="148" t="s">
        <v>273</v>
      </c>
      <c r="D213" s="161">
        <f>'Scope 1'!D10</f>
        <v>0</v>
      </c>
      <c r="E213" s="148" t="str">
        <f>'Scope 1'!E10</f>
        <v>Litres</v>
      </c>
      <c r="F213" s="149">
        <v>0.62665000000000004</v>
      </c>
      <c r="G213" s="7">
        <f t="shared" ref="G213:G232" si="12">D213*F213</f>
        <v>0</v>
      </c>
      <c r="H213" s="40">
        <f t="shared" ref="H213:H232" si="13">G213/1000</f>
        <v>0</v>
      </c>
    </row>
    <row r="214" spans="2:10" x14ac:dyDescent="0.3">
      <c r="B214" s="147"/>
      <c r="C214" s="148" t="s">
        <v>274</v>
      </c>
      <c r="D214" s="161">
        <f>'Scope 1'!D11</f>
        <v>0</v>
      </c>
      <c r="E214" s="148" t="str">
        <f>'Scope 1'!E11</f>
        <v>Litres</v>
      </c>
      <c r="F214" s="149">
        <v>0.53078000000000003</v>
      </c>
      <c r="G214" s="7">
        <f t="shared" si="12"/>
        <v>0</v>
      </c>
      <c r="H214" s="40">
        <f t="shared" si="13"/>
        <v>0</v>
      </c>
    </row>
    <row r="215" spans="2:10" x14ac:dyDescent="0.3">
      <c r="B215" s="147"/>
      <c r="C215" s="148" t="s">
        <v>275</v>
      </c>
      <c r="D215" s="161">
        <f>'Scope 1'!D12</f>
        <v>0</v>
      </c>
      <c r="E215" s="148" t="str">
        <f>'Scope 1'!E12</f>
        <v>kWh (Gross CV)</v>
      </c>
      <c r="F215" s="149">
        <v>2.5190000000000001E-2</v>
      </c>
      <c r="G215" s="7">
        <f t="shared" si="12"/>
        <v>0</v>
      </c>
      <c r="H215" s="40">
        <f t="shared" si="13"/>
        <v>0</v>
      </c>
    </row>
    <row r="216" spans="2:10" x14ac:dyDescent="0.3">
      <c r="B216" s="147"/>
      <c r="C216" s="148" t="s">
        <v>276</v>
      </c>
      <c r="D216" s="161">
        <f>'Scope 1'!D13</f>
        <v>0</v>
      </c>
      <c r="E216" s="148" t="str">
        <f>'Scope 1'!E13</f>
        <v>Litres</v>
      </c>
      <c r="F216" s="149">
        <v>0.18551000000000001</v>
      </c>
      <c r="G216" s="7">
        <f t="shared" ref="G216:G221" si="14">D216*F216</f>
        <v>0</v>
      </c>
      <c r="H216" s="40">
        <f t="shared" ref="H216:H221" si="15">G216/1000</f>
        <v>0</v>
      </c>
    </row>
    <row r="217" spans="2:10" x14ac:dyDescent="0.3">
      <c r="B217" s="147"/>
      <c r="C217" s="148" t="s">
        <v>277</v>
      </c>
      <c r="D217" s="161">
        <f>'Scope 1'!D14</f>
        <v>0</v>
      </c>
      <c r="E217" s="148" t="str">
        <f>'Scope 1'!E14</f>
        <v>Litres</v>
      </c>
      <c r="F217" s="149">
        <v>0.55900000000000005</v>
      </c>
      <c r="G217" s="7">
        <f t="shared" si="14"/>
        <v>0</v>
      </c>
      <c r="H217" s="40">
        <f t="shared" si="15"/>
        <v>0</v>
      </c>
    </row>
    <row r="218" spans="2:10" x14ac:dyDescent="0.3">
      <c r="B218" s="147"/>
      <c r="C218" s="148" t="s">
        <v>278</v>
      </c>
      <c r="D218" s="161">
        <f>'Scope 1'!D15</f>
        <v>0</v>
      </c>
      <c r="E218" s="148" t="str">
        <f>'Scope 1'!E15</f>
        <v>Litres</v>
      </c>
      <c r="F218" s="149">
        <v>0.48103000000000001</v>
      </c>
      <c r="G218" s="7">
        <f t="shared" si="14"/>
        <v>0</v>
      </c>
      <c r="H218" s="40">
        <f t="shared" si="15"/>
        <v>0</v>
      </c>
    </row>
    <row r="219" spans="2:10" x14ac:dyDescent="0.3">
      <c r="B219" s="147"/>
      <c r="C219" s="148" t="s">
        <v>279</v>
      </c>
      <c r="D219" s="161">
        <f>'Scope 1'!D16</f>
        <v>0</v>
      </c>
      <c r="E219" s="148" t="str">
        <f>'Scope 1'!E16</f>
        <v>Litres</v>
      </c>
      <c r="F219" s="149">
        <v>0.51905999999999997</v>
      </c>
      <c r="G219" s="7">
        <f t="shared" si="14"/>
        <v>0</v>
      </c>
      <c r="H219" s="40">
        <f t="shared" si="15"/>
        <v>0</v>
      </c>
    </row>
    <row r="220" spans="2:10" x14ac:dyDescent="0.3">
      <c r="B220" s="147"/>
      <c r="C220" s="156" t="s">
        <v>280</v>
      </c>
      <c r="D220" s="161">
        <f>'Scope 1'!D17</f>
        <v>0</v>
      </c>
      <c r="E220" s="148" t="str">
        <f>'Scope 1'!E17</f>
        <v>Tonnes</v>
      </c>
      <c r="F220" s="157">
        <v>52.14</v>
      </c>
      <c r="G220" s="7">
        <f t="shared" si="14"/>
        <v>0</v>
      </c>
      <c r="H220" s="40">
        <f t="shared" si="15"/>
        <v>0</v>
      </c>
    </row>
    <row r="221" spans="2:10" x14ac:dyDescent="0.3">
      <c r="B221" s="147"/>
      <c r="C221" s="156" t="s">
        <v>281</v>
      </c>
      <c r="D221" s="161">
        <f>'Scope 1'!D18</f>
        <v>0</v>
      </c>
      <c r="E221" s="148" t="str">
        <f>'Scope 1'!E18</f>
        <v>Tonnes</v>
      </c>
      <c r="F221" s="157">
        <v>30.4</v>
      </c>
      <c r="G221" s="7">
        <f t="shared" si="14"/>
        <v>0</v>
      </c>
      <c r="H221" s="40">
        <f t="shared" si="15"/>
        <v>0</v>
      </c>
    </row>
    <row r="222" spans="2:10" ht="15" thickBot="1" x14ac:dyDescent="0.35">
      <c r="B222" s="145"/>
      <c r="C222" s="142" t="s">
        <v>282</v>
      </c>
      <c r="D222" s="162">
        <f>'Scope 1'!D19</f>
        <v>0</v>
      </c>
      <c r="E222" s="142" t="str">
        <f>'Scope 1'!E19</f>
        <v>Tonnes</v>
      </c>
      <c r="F222" s="143">
        <v>177</v>
      </c>
      <c r="G222" s="8">
        <f>D222*F222</f>
        <v>0</v>
      </c>
      <c r="H222" s="38">
        <f>G222/1000</f>
        <v>0</v>
      </c>
    </row>
    <row r="223" spans="2:10" ht="15" thickBot="1" x14ac:dyDescent="0.35">
      <c r="B223" s="120"/>
      <c r="C223" s="68"/>
      <c r="D223" s="97"/>
      <c r="E223" s="68"/>
      <c r="F223" s="98"/>
      <c r="G223" s="13"/>
      <c r="H223" s="46"/>
    </row>
    <row r="224" spans="2:10" x14ac:dyDescent="0.3">
      <c r="B224" s="144" t="s">
        <v>283</v>
      </c>
      <c r="C224" s="137" t="s">
        <v>284</v>
      </c>
      <c r="D224" s="136">
        <f>'Scope 1'!D21</f>
        <v>0</v>
      </c>
      <c r="E224" s="137" t="s">
        <v>24</v>
      </c>
      <c r="F224" s="138">
        <v>0.61101000000000005</v>
      </c>
      <c r="G224" s="17">
        <f>D224*F224</f>
        <v>0</v>
      </c>
      <c r="H224" s="37">
        <f>G224/1000</f>
        <v>0</v>
      </c>
      <c r="J224" s="115"/>
    </row>
    <row r="225" spans="2:10" x14ac:dyDescent="0.3">
      <c r="B225" s="147"/>
      <c r="C225" s="163" t="s">
        <v>285</v>
      </c>
      <c r="D225" s="164">
        <f>'Scope 1'!D22</f>
        <v>0</v>
      </c>
      <c r="E225" s="163" t="s">
        <v>24</v>
      </c>
      <c r="F225" s="165">
        <v>0.58094000000000001</v>
      </c>
      <c r="G225" s="14">
        <f>D225*F225</f>
        <v>0</v>
      </c>
      <c r="H225" s="39">
        <f>G225/1000</f>
        <v>0</v>
      </c>
    </row>
    <row r="226" spans="2:10" x14ac:dyDescent="0.3">
      <c r="B226" s="147"/>
      <c r="C226" s="163" t="s">
        <v>273</v>
      </c>
      <c r="D226" s="164">
        <f>'Scope 1'!D23</f>
        <v>0</v>
      </c>
      <c r="E226" s="163" t="s">
        <v>24</v>
      </c>
      <c r="F226" s="165">
        <v>0.62665000000000004</v>
      </c>
      <c r="G226" s="14">
        <f t="shared" ref="G226:G229" si="16">D226*F226</f>
        <v>0</v>
      </c>
      <c r="H226" s="39">
        <f t="shared" ref="H226:H230" si="17">G226/1000</f>
        <v>0</v>
      </c>
    </row>
    <row r="227" spans="2:10" x14ac:dyDescent="0.3">
      <c r="B227" s="147"/>
      <c r="C227" s="163" t="s">
        <v>276</v>
      </c>
      <c r="D227" s="164">
        <f>'Scope 1'!D24</f>
        <v>0</v>
      </c>
      <c r="E227" s="163" t="s">
        <v>24</v>
      </c>
      <c r="F227" s="149">
        <v>0.18551000000000001</v>
      </c>
      <c r="G227" s="14">
        <f t="shared" si="16"/>
        <v>0</v>
      </c>
      <c r="H227" s="39">
        <f t="shared" si="17"/>
        <v>0</v>
      </c>
    </row>
    <row r="228" spans="2:10" x14ac:dyDescent="0.3">
      <c r="B228" s="147"/>
      <c r="C228" s="163" t="s">
        <v>277</v>
      </c>
      <c r="D228" s="164">
        <f>'Scope 1'!D25</f>
        <v>0</v>
      </c>
      <c r="E228" s="163" t="s">
        <v>24</v>
      </c>
      <c r="F228" s="149">
        <v>0.55900000000000005</v>
      </c>
      <c r="G228" s="14">
        <f t="shared" si="16"/>
        <v>0</v>
      </c>
      <c r="H228" s="39">
        <f t="shared" si="17"/>
        <v>0</v>
      </c>
    </row>
    <row r="229" spans="2:10" x14ac:dyDescent="0.3">
      <c r="B229" s="147"/>
      <c r="C229" s="163" t="s">
        <v>278</v>
      </c>
      <c r="D229" s="164">
        <f>'Scope 1'!D26</f>
        <v>0</v>
      </c>
      <c r="E229" s="163" t="s">
        <v>24</v>
      </c>
      <c r="F229" s="149">
        <v>0.48103000000000001</v>
      </c>
      <c r="G229" s="14">
        <f t="shared" si="16"/>
        <v>0</v>
      </c>
      <c r="H229" s="39">
        <f t="shared" si="17"/>
        <v>0</v>
      </c>
    </row>
    <row r="230" spans="2:10" ht="15" thickBot="1" x14ac:dyDescent="0.35">
      <c r="B230" s="145"/>
      <c r="C230" s="166" t="s">
        <v>279</v>
      </c>
      <c r="D230" s="146">
        <f>'Scope 1'!D27</f>
        <v>0</v>
      </c>
      <c r="E230" s="166" t="s">
        <v>24</v>
      </c>
      <c r="F230" s="143">
        <v>0.51905999999999997</v>
      </c>
      <c r="G230" s="21">
        <f>D230*F230</f>
        <v>0</v>
      </c>
      <c r="H230" s="43">
        <f t="shared" si="17"/>
        <v>0</v>
      </c>
    </row>
    <row r="231" spans="2:10" ht="15" thickBot="1" x14ac:dyDescent="0.35">
      <c r="B231" s="120"/>
      <c r="C231" s="68"/>
      <c r="D231" s="97"/>
      <c r="E231" s="68"/>
      <c r="F231" s="98"/>
      <c r="G231" s="13"/>
      <c r="H231" s="46"/>
    </row>
    <row r="232" spans="2:10" x14ac:dyDescent="0.3">
      <c r="B232" s="144" t="s">
        <v>286</v>
      </c>
      <c r="C232" s="135" t="s">
        <v>286</v>
      </c>
      <c r="D232" s="136">
        <f>'Scope 2'!D9</f>
        <v>0</v>
      </c>
      <c r="E232" s="137" t="s">
        <v>52</v>
      </c>
      <c r="F232" s="167">
        <v>4.5900000000000003E-2</v>
      </c>
      <c r="G232" s="17">
        <f t="shared" si="12"/>
        <v>0</v>
      </c>
      <c r="H232" s="37">
        <f t="shared" si="13"/>
        <v>0</v>
      </c>
      <c r="J232" s="115"/>
    </row>
    <row r="233" spans="2:10" ht="15" thickBot="1" x14ac:dyDescent="0.35">
      <c r="B233" s="145"/>
      <c r="C233" s="140" t="s">
        <v>287</v>
      </c>
      <c r="D233" s="141">
        <f>'Scope 2'!D12</f>
        <v>0</v>
      </c>
      <c r="E233" s="142" t="s">
        <v>52</v>
      </c>
      <c r="F233" s="168">
        <v>4.5900000000000003E-2</v>
      </c>
      <c r="G233" s="8">
        <f t="shared" ref="G233:G279" si="18">D233*F233</f>
        <v>0</v>
      </c>
      <c r="H233" s="38">
        <f t="shared" ref="H233:H279" si="19">G233/1000</f>
        <v>0</v>
      </c>
    </row>
    <row r="234" spans="2:10" ht="15" thickBot="1" x14ac:dyDescent="0.35">
      <c r="B234" s="120"/>
      <c r="C234" s="68"/>
      <c r="D234" s="97"/>
      <c r="E234" s="68"/>
      <c r="F234" s="98"/>
      <c r="G234" s="13"/>
      <c r="H234" s="46"/>
    </row>
    <row r="235" spans="2:10" ht="20.399999999999999" customHeight="1" x14ac:dyDescent="0.3">
      <c r="B235" s="144" t="s">
        <v>288</v>
      </c>
      <c r="C235" s="169" t="s">
        <v>289</v>
      </c>
      <c r="D235" s="136">
        <f>D9</f>
        <v>0</v>
      </c>
      <c r="E235" s="137" t="s">
        <v>65</v>
      </c>
      <c r="F235" s="167">
        <v>3.9699999999999996E-3</v>
      </c>
      <c r="G235" s="17">
        <f t="shared" si="18"/>
        <v>0</v>
      </c>
      <c r="H235" s="37">
        <f t="shared" si="19"/>
        <v>0</v>
      </c>
      <c r="J235" s="115"/>
    </row>
    <row r="236" spans="2:10" ht="28.2" thickBot="1" x14ac:dyDescent="0.35">
      <c r="B236" s="145"/>
      <c r="C236" s="170" t="s">
        <v>290</v>
      </c>
      <c r="D236" s="141">
        <f>D10</f>
        <v>0</v>
      </c>
      <c r="E236" s="166" t="s">
        <v>52</v>
      </c>
      <c r="F236" s="168">
        <v>3.9699999999999996E-3</v>
      </c>
      <c r="G236" s="8">
        <f t="shared" si="18"/>
        <v>0</v>
      </c>
      <c r="H236" s="38">
        <f t="shared" si="19"/>
        <v>0</v>
      </c>
    </row>
    <row r="237" spans="2:10" ht="15" thickBot="1" x14ac:dyDescent="0.35">
      <c r="B237" s="120"/>
      <c r="C237" s="68"/>
      <c r="D237" s="97"/>
      <c r="E237" s="68"/>
      <c r="F237" s="98"/>
      <c r="G237" s="13"/>
      <c r="H237" s="46"/>
    </row>
    <row r="238" spans="2:10" x14ac:dyDescent="0.3">
      <c r="B238" s="144" t="s">
        <v>291</v>
      </c>
      <c r="C238" s="137" t="s">
        <v>292</v>
      </c>
      <c r="D238" s="171">
        <f t="shared" ref="D238:D269" si="20">D15</f>
        <v>0</v>
      </c>
      <c r="E238" s="137" t="s">
        <v>72</v>
      </c>
      <c r="F238" s="138">
        <v>5.4859999999999999E-2</v>
      </c>
      <c r="G238" s="20">
        <f t="shared" si="18"/>
        <v>0</v>
      </c>
      <c r="H238" s="42">
        <f t="shared" si="19"/>
        <v>0</v>
      </c>
      <c r="J238" s="115"/>
    </row>
    <row r="239" spans="2:10" x14ac:dyDescent="0.3">
      <c r="B239" s="147"/>
      <c r="C239" s="148" t="s">
        <v>293</v>
      </c>
      <c r="D239" s="172">
        <f t="shared" si="20"/>
        <v>0</v>
      </c>
      <c r="E239" s="148" t="s">
        <v>72</v>
      </c>
      <c r="F239" s="149">
        <v>6.4610000000000001E-2</v>
      </c>
      <c r="G239" s="19">
        <f t="shared" si="18"/>
        <v>0</v>
      </c>
      <c r="H239" s="41">
        <f t="shared" si="19"/>
        <v>0</v>
      </c>
    </row>
    <row r="240" spans="2:10" x14ac:dyDescent="0.3">
      <c r="B240" s="147"/>
      <c r="C240" s="148" t="s">
        <v>294</v>
      </c>
      <c r="D240" s="172">
        <f t="shared" si="20"/>
        <v>0</v>
      </c>
      <c r="E240" s="148" t="s">
        <v>72</v>
      </c>
      <c r="F240" s="149">
        <v>4.87E-2</v>
      </c>
      <c r="G240" s="19">
        <f t="shared" si="18"/>
        <v>0</v>
      </c>
      <c r="H240" s="41">
        <f t="shared" si="19"/>
        <v>0</v>
      </c>
    </row>
    <row r="241" spans="2:8" x14ac:dyDescent="0.3">
      <c r="B241" s="147"/>
      <c r="C241" s="148" t="s">
        <v>295</v>
      </c>
      <c r="D241" s="172">
        <f t="shared" si="20"/>
        <v>0</v>
      </c>
      <c r="E241" s="148" t="s">
        <v>72</v>
      </c>
      <c r="F241" s="149">
        <v>2.4459999999999999E-2</v>
      </c>
      <c r="G241" s="19">
        <f t="shared" si="18"/>
        <v>0</v>
      </c>
      <c r="H241" s="41">
        <f t="shared" si="19"/>
        <v>0</v>
      </c>
    </row>
    <row r="242" spans="2:8" x14ac:dyDescent="0.3">
      <c r="B242" s="147"/>
      <c r="C242" s="148" t="s">
        <v>296</v>
      </c>
      <c r="D242" s="172">
        <f t="shared" si="20"/>
        <v>0</v>
      </c>
      <c r="E242" s="148" t="s">
        <v>72</v>
      </c>
      <c r="F242" s="149">
        <v>1.525E-2</v>
      </c>
      <c r="G242" s="19">
        <f t="shared" si="18"/>
        <v>0</v>
      </c>
      <c r="H242" s="41">
        <f t="shared" si="19"/>
        <v>0</v>
      </c>
    </row>
    <row r="243" spans="2:8" x14ac:dyDescent="0.3">
      <c r="B243" s="147"/>
      <c r="C243" s="148" t="s">
        <v>297</v>
      </c>
      <c r="D243" s="172">
        <f t="shared" si="20"/>
        <v>0</v>
      </c>
      <c r="E243" s="148" t="s">
        <v>72</v>
      </c>
      <c r="F243" s="149">
        <v>6.173E-2</v>
      </c>
      <c r="G243" s="19">
        <f t="shared" si="18"/>
        <v>0</v>
      </c>
      <c r="H243" s="41">
        <f t="shared" si="19"/>
        <v>0</v>
      </c>
    </row>
    <row r="244" spans="2:8" x14ac:dyDescent="0.3">
      <c r="B244" s="147"/>
      <c r="C244" s="148" t="s">
        <v>298</v>
      </c>
      <c r="D244" s="172">
        <f t="shared" si="20"/>
        <v>0</v>
      </c>
      <c r="E244" s="148" t="s">
        <v>72</v>
      </c>
      <c r="F244" s="149">
        <v>6.6030000000000005E-2</v>
      </c>
      <c r="G244" s="19">
        <f t="shared" si="18"/>
        <v>0</v>
      </c>
      <c r="H244" s="41">
        <f t="shared" si="19"/>
        <v>0</v>
      </c>
    </row>
    <row r="245" spans="2:8" x14ac:dyDescent="0.3">
      <c r="B245" s="147"/>
      <c r="C245" s="148" t="s">
        <v>299</v>
      </c>
      <c r="D245" s="172">
        <f t="shared" si="20"/>
        <v>0</v>
      </c>
      <c r="E245" s="148" t="s">
        <v>72</v>
      </c>
      <c r="F245" s="149">
        <v>7.9769999999999994E-2</v>
      </c>
      <c r="G245" s="19">
        <f t="shared" si="18"/>
        <v>0</v>
      </c>
      <c r="H245" s="41">
        <f t="shared" si="19"/>
        <v>0</v>
      </c>
    </row>
    <row r="246" spans="2:8" x14ac:dyDescent="0.3">
      <c r="B246" s="147"/>
      <c r="C246" s="148" t="s">
        <v>300</v>
      </c>
      <c r="D246" s="172">
        <f t="shared" si="20"/>
        <v>0</v>
      </c>
      <c r="E246" s="148" t="s">
        <v>72</v>
      </c>
      <c r="F246" s="149">
        <v>4.8239999999999998E-2</v>
      </c>
      <c r="G246" s="19">
        <f t="shared" si="18"/>
        <v>0</v>
      </c>
      <c r="H246" s="41">
        <f t="shared" si="19"/>
        <v>0</v>
      </c>
    </row>
    <row r="247" spans="2:8" x14ac:dyDescent="0.3">
      <c r="B247" s="147"/>
      <c r="C247" s="148" t="s">
        <v>301</v>
      </c>
      <c r="D247" s="172">
        <f t="shared" si="20"/>
        <v>0</v>
      </c>
      <c r="E247" s="148" t="s">
        <v>72</v>
      </c>
      <c r="F247" s="149">
        <v>5.1670000000000001E-2</v>
      </c>
      <c r="G247" s="19">
        <f t="shared" si="18"/>
        <v>0</v>
      </c>
      <c r="H247" s="41">
        <f t="shared" si="19"/>
        <v>0</v>
      </c>
    </row>
    <row r="248" spans="2:8" x14ac:dyDescent="0.3">
      <c r="B248" s="147"/>
      <c r="C248" s="148" t="s">
        <v>302</v>
      </c>
      <c r="D248" s="172">
        <f t="shared" si="20"/>
        <v>0</v>
      </c>
      <c r="E248" s="148" t="s">
        <v>72</v>
      </c>
      <c r="F248" s="149">
        <v>3.3680000000000002E-2</v>
      </c>
      <c r="G248" s="19">
        <f t="shared" si="18"/>
        <v>0</v>
      </c>
      <c r="H248" s="41">
        <f t="shared" si="19"/>
        <v>0</v>
      </c>
    </row>
    <row r="249" spans="2:8" x14ac:dyDescent="0.3">
      <c r="B249" s="147"/>
      <c r="C249" s="148" t="s">
        <v>303</v>
      </c>
      <c r="D249" s="172">
        <f t="shared" si="20"/>
        <v>0</v>
      </c>
      <c r="E249" s="148" t="s">
        <v>72</v>
      </c>
      <c r="F249" s="149">
        <v>4.0629999999999999E-2</v>
      </c>
      <c r="G249" s="19">
        <f t="shared" si="18"/>
        <v>0</v>
      </c>
      <c r="H249" s="41">
        <f t="shared" si="19"/>
        <v>0</v>
      </c>
    </row>
    <row r="250" spans="2:8" x14ac:dyDescent="0.3">
      <c r="B250" s="147"/>
      <c r="C250" s="148" t="s">
        <v>304</v>
      </c>
      <c r="D250" s="172">
        <f t="shared" si="20"/>
        <v>0</v>
      </c>
      <c r="E250" s="148" t="s">
        <v>72</v>
      </c>
      <c r="F250" s="149">
        <v>1.6449999999999999E-2</v>
      </c>
      <c r="G250" s="19">
        <f t="shared" si="18"/>
        <v>0</v>
      </c>
      <c r="H250" s="41">
        <f t="shared" si="19"/>
        <v>0</v>
      </c>
    </row>
    <row r="251" spans="2:8" x14ac:dyDescent="0.3">
      <c r="B251" s="147"/>
      <c r="C251" s="148" t="s">
        <v>305</v>
      </c>
      <c r="D251" s="172">
        <f t="shared" si="20"/>
        <v>0</v>
      </c>
      <c r="E251" s="148" t="s">
        <v>72</v>
      </c>
      <c r="F251" s="149">
        <v>7.2709999999999997E-2</v>
      </c>
      <c r="G251" s="19">
        <f t="shared" si="18"/>
        <v>0</v>
      </c>
      <c r="H251" s="41">
        <f t="shared" si="19"/>
        <v>0</v>
      </c>
    </row>
    <row r="252" spans="2:8" x14ac:dyDescent="0.3">
      <c r="B252" s="147"/>
      <c r="C252" s="148" t="s">
        <v>306</v>
      </c>
      <c r="D252" s="172">
        <f t="shared" si="20"/>
        <v>0</v>
      </c>
      <c r="E252" s="148" t="s">
        <v>72</v>
      </c>
      <c r="F252" s="149">
        <v>8.1589999999999996E-2</v>
      </c>
      <c r="G252" s="19">
        <f t="shared" si="18"/>
        <v>0</v>
      </c>
      <c r="H252" s="41">
        <f t="shared" si="19"/>
        <v>0</v>
      </c>
    </row>
    <row r="253" spans="2:8" x14ac:dyDescent="0.3">
      <c r="B253" s="147"/>
      <c r="C253" s="148" t="s">
        <v>307</v>
      </c>
      <c r="D253" s="172">
        <f t="shared" si="20"/>
        <v>0</v>
      </c>
      <c r="E253" s="148" t="s">
        <v>72</v>
      </c>
      <c r="F253" s="149">
        <v>0.12114999999999999</v>
      </c>
      <c r="G253" s="19">
        <f t="shared" si="18"/>
        <v>0</v>
      </c>
      <c r="H253" s="41">
        <f t="shared" si="19"/>
        <v>0</v>
      </c>
    </row>
    <row r="254" spans="2:8" x14ac:dyDescent="0.3">
      <c r="B254" s="147"/>
      <c r="C254" s="148" t="s">
        <v>308</v>
      </c>
      <c r="D254" s="172">
        <f t="shared" si="20"/>
        <v>0</v>
      </c>
      <c r="E254" s="148" t="s">
        <v>72</v>
      </c>
      <c r="F254" s="149">
        <v>6.3740000000000005E-2</v>
      </c>
      <c r="G254" s="19">
        <f t="shared" si="18"/>
        <v>0</v>
      </c>
      <c r="H254" s="41">
        <f t="shared" si="19"/>
        <v>0</v>
      </c>
    </row>
    <row r="255" spans="2:8" x14ac:dyDescent="0.3">
      <c r="B255" s="147"/>
      <c r="C255" s="148" t="s">
        <v>309</v>
      </c>
      <c r="D255" s="172">
        <f t="shared" si="20"/>
        <v>0</v>
      </c>
      <c r="E255" s="148" t="s">
        <v>72</v>
      </c>
      <c r="F255" s="149">
        <v>7.8469999999999998E-2</v>
      </c>
      <c r="G255" s="19">
        <f t="shared" si="18"/>
        <v>0</v>
      </c>
      <c r="H255" s="41">
        <f t="shared" si="19"/>
        <v>0</v>
      </c>
    </row>
    <row r="256" spans="2:8" x14ac:dyDescent="0.3">
      <c r="B256" s="147"/>
      <c r="C256" s="148" t="s">
        <v>310</v>
      </c>
      <c r="D256" s="172">
        <f t="shared" si="20"/>
        <v>0</v>
      </c>
      <c r="E256" s="148" t="s">
        <v>72</v>
      </c>
      <c r="F256" s="149">
        <v>5.1150000000000001E-2</v>
      </c>
      <c r="G256" s="19">
        <f t="shared" si="18"/>
        <v>0</v>
      </c>
      <c r="H256" s="41">
        <f t="shared" si="19"/>
        <v>0</v>
      </c>
    </row>
    <row r="257" spans="2:8" x14ac:dyDescent="0.3">
      <c r="B257" s="147"/>
      <c r="C257" s="148" t="s">
        <v>311</v>
      </c>
      <c r="D257" s="172">
        <f t="shared" si="20"/>
        <v>0</v>
      </c>
      <c r="E257" s="148" t="s">
        <v>72</v>
      </c>
      <c r="F257" s="149">
        <v>5.1839999999999997E-2</v>
      </c>
      <c r="G257" s="19">
        <f t="shared" si="18"/>
        <v>0</v>
      </c>
      <c r="H257" s="41">
        <f t="shared" si="19"/>
        <v>0</v>
      </c>
    </row>
    <row r="258" spans="2:8" x14ac:dyDescent="0.3">
      <c r="B258" s="147"/>
      <c r="C258" s="148" t="s">
        <v>312</v>
      </c>
      <c r="D258" s="172">
        <f t="shared" si="20"/>
        <v>0</v>
      </c>
      <c r="E258" s="148" t="s">
        <v>72</v>
      </c>
      <c r="F258" s="149">
        <v>1.7500000000000002E-2</v>
      </c>
      <c r="G258" s="19">
        <f t="shared" si="18"/>
        <v>0</v>
      </c>
      <c r="H258" s="41">
        <f t="shared" si="19"/>
        <v>0</v>
      </c>
    </row>
    <row r="259" spans="2:8" x14ac:dyDescent="0.3">
      <c r="B259" s="147"/>
      <c r="C259" s="148" t="s">
        <v>313</v>
      </c>
      <c r="D259" s="172">
        <f t="shared" si="20"/>
        <v>0</v>
      </c>
      <c r="E259" s="148" t="s">
        <v>72</v>
      </c>
      <c r="F259" s="149">
        <v>9.2759999999999995E-2</v>
      </c>
      <c r="G259" s="19">
        <f t="shared" si="18"/>
        <v>0</v>
      </c>
      <c r="H259" s="41">
        <f t="shared" si="19"/>
        <v>0</v>
      </c>
    </row>
    <row r="260" spans="2:8" x14ac:dyDescent="0.3">
      <c r="B260" s="147"/>
      <c r="C260" s="148" t="s">
        <v>314</v>
      </c>
      <c r="D260" s="172">
        <f t="shared" si="20"/>
        <v>0</v>
      </c>
      <c r="E260" s="148" t="s">
        <v>72</v>
      </c>
      <c r="F260" s="149">
        <v>6.6729999999999998E-2</v>
      </c>
      <c r="G260" s="19">
        <f t="shared" si="18"/>
        <v>0</v>
      </c>
      <c r="H260" s="41">
        <f t="shared" si="19"/>
        <v>0</v>
      </c>
    </row>
    <row r="261" spans="2:8" x14ac:dyDescent="0.3">
      <c r="B261" s="147"/>
      <c r="C261" s="148" t="s">
        <v>315</v>
      </c>
      <c r="D261" s="172">
        <f t="shared" si="20"/>
        <v>0</v>
      </c>
      <c r="E261" s="148" t="s">
        <v>72</v>
      </c>
      <c r="F261" s="149">
        <v>7.4010000000000006E-2</v>
      </c>
      <c r="G261" s="19">
        <f t="shared" si="18"/>
        <v>0</v>
      </c>
      <c r="H261" s="41">
        <f t="shared" si="19"/>
        <v>0</v>
      </c>
    </row>
    <row r="262" spans="2:8" x14ac:dyDescent="0.3">
      <c r="B262" s="147"/>
      <c r="C262" s="148" t="s">
        <v>316</v>
      </c>
      <c r="D262" s="172">
        <f t="shared" si="20"/>
        <v>0</v>
      </c>
      <c r="E262" s="148" t="s">
        <v>72</v>
      </c>
      <c r="F262" s="149">
        <v>5.3350000000000002E-2</v>
      </c>
      <c r="G262" s="19">
        <f t="shared" si="18"/>
        <v>0</v>
      </c>
      <c r="H262" s="41">
        <f t="shared" si="19"/>
        <v>0</v>
      </c>
    </row>
    <row r="263" spans="2:8" x14ac:dyDescent="0.3">
      <c r="B263" s="147"/>
      <c r="C263" s="148" t="s">
        <v>317</v>
      </c>
      <c r="D263" s="172">
        <f t="shared" si="20"/>
        <v>0</v>
      </c>
      <c r="E263" s="148" t="s">
        <v>72</v>
      </c>
      <c r="F263" s="149">
        <v>5.7790000000000001E-2</v>
      </c>
      <c r="G263" s="19">
        <f t="shared" si="18"/>
        <v>0</v>
      </c>
      <c r="H263" s="41">
        <f t="shared" si="19"/>
        <v>0</v>
      </c>
    </row>
    <row r="264" spans="2:8" x14ac:dyDescent="0.3">
      <c r="B264" s="147"/>
      <c r="C264" s="148" t="s">
        <v>318</v>
      </c>
      <c r="D264" s="172">
        <f t="shared" si="20"/>
        <v>0</v>
      </c>
      <c r="E264" s="148" t="s">
        <v>72</v>
      </c>
      <c r="F264" s="149">
        <v>3.7670000000000002E-2</v>
      </c>
      <c r="G264" s="19">
        <f t="shared" si="18"/>
        <v>0</v>
      </c>
      <c r="H264" s="41">
        <f t="shared" si="19"/>
        <v>0</v>
      </c>
    </row>
    <row r="265" spans="2:8" x14ac:dyDescent="0.3">
      <c r="B265" s="147"/>
      <c r="C265" s="148" t="s">
        <v>319</v>
      </c>
      <c r="D265" s="172">
        <f t="shared" si="20"/>
        <v>0</v>
      </c>
      <c r="E265" s="148" t="s">
        <v>72</v>
      </c>
      <c r="F265" s="149">
        <v>4.7210000000000002E-2</v>
      </c>
      <c r="G265" s="19">
        <f t="shared" si="18"/>
        <v>0</v>
      </c>
      <c r="H265" s="41">
        <f t="shared" si="19"/>
        <v>0</v>
      </c>
    </row>
    <row r="266" spans="2:8" x14ac:dyDescent="0.3">
      <c r="B266" s="147"/>
      <c r="C266" s="148" t="s">
        <v>320</v>
      </c>
      <c r="D266" s="172">
        <f t="shared" si="20"/>
        <v>0</v>
      </c>
      <c r="E266" s="148" t="s">
        <v>72</v>
      </c>
      <c r="F266" s="149">
        <v>1.6879999999999999E-2</v>
      </c>
      <c r="G266" s="19">
        <f t="shared" si="18"/>
        <v>0</v>
      </c>
      <c r="H266" s="41">
        <f t="shared" si="19"/>
        <v>0</v>
      </c>
    </row>
    <row r="267" spans="2:8" x14ac:dyDescent="0.3">
      <c r="B267" s="147"/>
      <c r="C267" s="148" t="s">
        <v>321</v>
      </c>
      <c r="D267" s="172">
        <f t="shared" si="20"/>
        <v>0</v>
      </c>
      <c r="E267" s="148" t="s">
        <v>72</v>
      </c>
      <c r="F267" s="149">
        <v>7.0790000000000006E-2</v>
      </c>
      <c r="G267" s="19">
        <f t="shared" si="18"/>
        <v>0</v>
      </c>
      <c r="H267" s="41">
        <f t="shared" si="19"/>
        <v>0</v>
      </c>
    </row>
    <row r="268" spans="2:8" x14ac:dyDescent="0.3">
      <c r="B268" s="147"/>
      <c r="C268" s="148" t="s">
        <v>322</v>
      </c>
      <c r="D268" s="172">
        <f t="shared" si="20"/>
        <v>0</v>
      </c>
      <c r="E268" s="148" t="s">
        <v>72</v>
      </c>
      <c r="F268" s="149">
        <v>3.4569999999999997E-2</v>
      </c>
      <c r="G268" s="19">
        <f t="shared" si="18"/>
        <v>0</v>
      </c>
      <c r="H268" s="41">
        <f t="shared" si="19"/>
        <v>0</v>
      </c>
    </row>
    <row r="269" spans="2:8" x14ac:dyDescent="0.3">
      <c r="B269" s="147"/>
      <c r="C269" s="148" t="s">
        <v>323</v>
      </c>
      <c r="D269" s="172">
        <f t="shared" si="20"/>
        <v>0</v>
      </c>
      <c r="E269" s="148" t="s">
        <v>72</v>
      </c>
      <c r="F269" s="149">
        <v>4.1959999999999997E-2</v>
      </c>
      <c r="G269" s="19">
        <f t="shared" si="18"/>
        <v>0</v>
      </c>
      <c r="H269" s="41">
        <f t="shared" si="19"/>
        <v>0</v>
      </c>
    </row>
    <row r="270" spans="2:8" x14ac:dyDescent="0.3">
      <c r="B270" s="147"/>
      <c r="C270" s="148" t="s">
        <v>324</v>
      </c>
      <c r="D270" s="172">
        <f t="shared" ref="D270:D298" si="21">D47</f>
        <v>0</v>
      </c>
      <c r="E270" s="148" t="s">
        <v>72</v>
      </c>
      <c r="F270" s="149">
        <v>5.5829999999999998E-2</v>
      </c>
      <c r="G270" s="19">
        <f t="shared" si="18"/>
        <v>0</v>
      </c>
      <c r="H270" s="41">
        <f t="shared" si="19"/>
        <v>0</v>
      </c>
    </row>
    <row r="271" spans="2:8" x14ac:dyDescent="0.3">
      <c r="B271" s="147"/>
      <c r="C271" s="148" t="s">
        <v>325</v>
      </c>
      <c r="D271" s="172">
        <f t="shared" si="21"/>
        <v>0</v>
      </c>
      <c r="E271" s="148" t="s">
        <v>72</v>
      </c>
      <c r="F271" s="149">
        <v>4.7570000000000001E-2</v>
      </c>
      <c r="G271" s="19">
        <f t="shared" si="18"/>
        <v>0</v>
      </c>
      <c r="H271" s="41">
        <f t="shared" si="19"/>
        <v>0</v>
      </c>
    </row>
    <row r="272" spans="2:8" x14ac:dyDescent="0.3">
      <c r="B272" s="147"/>
      <c r="C272" s="148" t="s">
        <v>326</v>
      </c>
      <c r="D272" s="172">
        <f t="shared" si="21"/>
        <v>0</v>
      </c>
      <c r="E272" s="148" t="s">
        <v>107</v>
      </c>
      <c r="F272" s="149">
        <v>3.6970000000000003E-2</v>
      </c>
      <c r="G272" s="19">
        <f t="shared" si="18"/>
        <v>0</v>
      </c>
      <c r="H272" s="41">
        <f t="shared" si="19"/>
        <v>0</v>
      </c>
    </row>
    <row r="273" spans="2:8" x14ac:dyDescent="0.3">
      <c r="B273" s="147"/>
      <c r="C273" s="148" t="s">
        <v>327</v>
      </c>
      <c r="D273" s="172">
        <f t="shared" si="21"/>
        <v>0</v>
      </c>
      <c r="E273" s="148" t="s">
        <v>107</v>
      </c>
      <c r="F273" s="149">
        <v>5.0900000000000001E-2</v>
      </c>
      <c r="G273" s="19">
        <f t="shared" si="18"/>
        <v>0</v>
      </c>
      <c r="H273" s="41">
        <f t="shared" si="19"/>
        <v>0</v>
      </c>
    </row>
    <row r="274" spans="2:8" x14ac:dyDescent="0.3">
      <c r="B274" s="147"/>
      <c r="C274" s="148" t="s">
        <v>328</v>
      </c>
      <c r="D274" s="172">
        <f t="shared" si="21"/>
        <v>0</v>
      </c>
      <c r="E274" s="148" t="s">
        <v>107</v>
      </c>
      <c r="F274" s="149">
        <v>3.1739999999999997E-2</v>
      </c>
      <c r="G274" s="19">
        <f t="shared" si="18"/>
        <v>0</v>
      </c>
      <c r="H274" s="41">
        <f t="shared" si="19"/>
        <v>0</v>
      </c>
    </row>
    <row r="275" spans="2:8" x14ac:dyDescent="0.3">
      <c r="B275" s="147"/>
      <c r="C275" s="148" t="s">
        <v>329</v>
      </c>
      <c r="D275" s="172">
        <f t="shared" si="21"/>
        <v>0</v>
      </c>
      <c r="E275" s="148" t="s">
        <v>107</v>
      </c>
      <c r="F275" s="149">
        <v>1.821E-2</v>
      </c>
      <c r="G275" s="19">
        <f t="shared" si="18"/>
        <v>0</v>
      </c>
      <c r="H275" s="41">
        <f t="shared" si="19"/>
        <v>0</v>
      </c>
    </row>
    <row r="276" spans="2:8" x14ac:dyDescent="0.3">
      <c r="B276" s="147"/>
      <c r="C276" s="148" t="s">
        <v>330</v>
      </c>
      <c r="D276" s="172">
        <f t="shared" si="21"/>
        <v>0</v>
      </c>
      <c r="E276" s="148" t="s">
        <v>107</v>
      </c>
      <c r="F276" s="149">
        <v>2.649E-2</v>
      </c>
      <c r="G276" s="19">
        <f t="shared" si="18"/>
        <v>0</v>
      </c>
      <c r="H276" s="41">
        <f t="shared" si="19"/>
        <v>0</v>
      </c>
    </row>
    <row r="277" spans="2:8" x14ac:dyDescent="0.3">
      <c r="B277" s="147"/>
      <c r="C277" s="148" t="s">
        <v>331</v>
      </c>
      <c r="D277" s="172">
        <f t="shared" si="21"/>
        <v>0</v>
      </c>
      <c r="E277" s="148" t="s">
        <v>107</v>
      </c>
      <c r="F277" s="149">
        <v>6.5599999999999999E-3</v>
      </c>
      <c r="G277" s="19">
        <f t="shared" si="18"/>
        <v>0</v>
      </c>
      <c r="H277" s="41">
        <f t="shared" si="19"/>
        <v>0</v>
      </c>
    </row>
    <row r="278" spans="2:8" x14ac:dyDescent="0.3">
      <c r="B278" s="147"/>
      <c r="C278" s="148" t="s">
        <v>332</v>
      </c>
      <c r="D278" s="172">
        <f t="shared" si="21"/>
        <v>0</v>
      </c>
      <c r="E278" s="148" t="s">
        <v>107</v>
      </c>
      <c r="F278" s="149">
        <v>8.9700000000000005E-3</v>
      </c>
      <c r="G278" s="19">
        <f t="shared" si="18"/>
        <v>0</v>
      </c>
      <c r="H278" s="41">
        <f t="shared" si="19"/>
        <v>0</v>
      </c>
    </row>
    <row r="279" spans="2:8" x14ac:dyDescent="0.3">
      <c r="B279" s="147"/>
      <c r="C279" s="148" t="s">
        <v>333</v>
      </c>
      <c r="D279" s="172">
        <f t="shared" si="21"/>
        <v>0</v>
      </c>
      <c r="E279" s="148" t="s">
        <v>107</v>
      </c>
      <c r="F279" s="149">
        <v>1.17E-3</v>
      </c>
      <c r="G279" s="19">
        <f t="shared" si="18"/>
        <v>0</v>
      </c>
      <c r="H279" s="41">
        <f t="shared" si="19"/>
        <v>0</v>
      </c>
    </row>
    <row r="280" spans="2:8" x14ac:dyDescent="0.3">
      <c r="B280" s="147"/>
      <c r="C280" s="148" t="s">
        <v>334</v>
      </c>
      <c r="D280" s="172">
        <f t="shared" si="21"/>
        <v>0</v>
      </c>
      <c r="E280" s="148" t="s">
        <v>107</v>
      </c>
      <c r="F280" s="149">
        <v>7.4900000000000001E-3</v>
      </c>
      <c r="G280" s="19">
        <f t="shared" ref="G280:G344" si="22">D280*F280</f>
        <v>0</v>
      </c>
      <c r="H280" s="41">
        <f t="shared" ref="H280:H344" si="23">G280/1000</f>
        <v>0</v>
      </c>
    </row>
    <row r="281" spans="2:8" x14ac:dyDescent="0.3">
      <c r="B281" s="147"/>
      <c r="C281" s="148" t="s">
        <v>335</v>
      </c>
      <c r="D281" s="172">
        <f t="shared" si="21"/>
        <v>0</v>
      </c>
      <c r="E281" s="148" t="s">
        <v>107</v>
      </c>
      <c r="F281" s="149">
        <v>7.28E-3</v>
      </c>
      <c r="G281" s="19">
        <f t="shared" si="22"/>
        <v>0</v>
      </c>
      <c r="H281" s="41">
        <f t="shared" si="23"/>
        <v>0</v>
      </c>
    </row>
    <row r="282" spans="2:8" x14ac:dyDescent="0.3">
      <c r="B282" s="147"/>
      <c r="C282" s="148" t="s">
        <v>336</v>
      </c>
      <c r="D282" s="172">
        <f t="shared" si="21"/>
        <v>0</v>
      </c>
      <c r="E282" s="148" t="s">
        <v>107</v>
      </c>
      <c r="F282" s="149">
        <v>3.3500000000000002E-2</v>
      </c>
      <c r="G282" s="19">
        <f t="shared" si="22"/>
        <v>0</v>
      </c>
      <c r="H282" s="41">
        <f t="shared" si="23"/>
        <v>0</v>
      </c>
    </row>
    <row r="283" spans="2:8" x14ac:dyDescent="0.3">
      <c r="B283" s="147"/>
      <c r="C283" s="148" t="s">
        <v>337</v>
      </c>
      <c r="D283" s="172">
        <f t="shared" si="21"/>
        <v>0</v>
      </c>
      <c r="E283" s="148" t="s">
        <v>107</v>
      </c>
      <c r="F283" s="149">
        <v>2.2859999999999998E-2</v>
      </c>
      <c r="G283" s="19">
        <f t="shared" si="22"/>
        <v>0</v>
      </c>
      <c r="H283" s="41">
        <f t="shared" si="23"/>
        <v>0</v>
      </c>
    </row>
    <row r="284" spans="2:8" x14ac:dyDescent="0.3">
      <c r="B284" s="147"/>
      <c r="C284" s="148" t="s">
        <v>338</v>
      </c>
      <c r="D284" s="172">
        <f t="shared" si="21"/>
        <v>0</v>
      </c>
      <c r="E284" s="148" t="s">
        <v>107</v>
      </c>
      <c r="F284" s="149">
        <v>2.249E-2</v>
      </c>
      <c r="G284" s="19">
        <f t="shared" si="22"/>
        <v>0</v>
      </c>
      <c r="H284" s="41">
        <f t="shared" si="23"/>
        <v>0</v>
      </c>
    </row>
    <row r="285" spans="2:8" x14ac:dyDescent="0.3">
      <c r="B285" s="147"/>
      <c r="C285" s="148" t="s">
        <v>339</v>
      </c>
      <c r="D285" s="172">
        <f t="shared" si="21"/>
        <v>0</v>
      </c>
      <c r="E285" s="148" t="s">
        <v>107</v>
      </c>
      <c r="F285" s="149">
        <v>3.3730000000000003E-2</v>
      </c>
      <c r="G285" s="19">
        <f t="shared" si="22"/>
        <v>0</v>
      </c>
      <c r="H285" s="41">
        <f t="shared" si="23"/>
        <v>0</v>
      </c>
    </row>
    <row r="286" spans="2:8" x14ac:dyDescent="0.3">
      <c r="B286" s="147"/>
      <c r="C286" s="148" t="s">
        <v>340</v>
      </c>
      <c r="D286" s="172">
        <f t="shared" si="21"/>
        <v>0</v>
      </c>
      <c r="E286" s="148" t="s">
        <v>107</v>
      </c>
      <c r="F286" s="149">
        <v>3.2129999999999999E-2</v>
      </c>
      <c r="G286" s="19">
        <f t="shared" si="22"/>
        <v>0</v>
      </c>
      <c r="H286" s="41">
        <f t="shared" si="23"/>
        <v>0</v>
      </c>
    </row>
    <row r="287" spans="2:8" x14ac:dyDescent="0.3">
      <c r="B287" s="147"/>
      <c r="C287" s="148" t="s">
        <v>341</v>
      </c>
      <c r="D287" s="172">
        <f t="shared" si="21"/>
        <v>0</v>
      </c>
      <c r="E287" s="148" t="s">
        <v>107</v>
      </c>
      <c r="F287" s="149">
        <v>2.461E-2</v>
      </c>
      <c r="G287" s="19">
        <f t="shared" si="22"/>
        <v>0</v>
      </c>
      <c r="H287" s="41">
        <f t="shared" si="23"/>
        <v>0</v>
      </c>
    </row>
    <row r="288" spans="2:8" x14ac:dyDescent="0.3">
      <c r="B288" s="147"/>
      <c r="C288" s="148" t="s">
        <v>342</v>
      </c>
      <c r="D288" s="172">
        <f t="shared" si="21"/>
        <v>0</v>
      </c>
      <c r="E288" s="148" t="s">
        <v>107</v>
      </c>
      <c r="F288" s="149">
        <v>3.9370000000000002E-2</v>
      </c>
      <c r="G288" s="19">
        <f t="shared" si="22"/>
        <v>0</v>
      </c>
      <c r="H288" s="41">
        <f t="shared" si="23"/>
        <v>0</v>
      </c>
    </row>
    <row r="289" spans="2:10" x14ac:dyDescent="0.3">
      <c r="B289" s="147"/>
      <c r="C289" s="148" t="s">
        <v>343</v>
      </c>
      <c r="D289" s="172">
        <f t="shared" si="21"/>
        <v>0</v>
      </c>
      <c r="E289" s="148" t="s">
        <v>107</v>
      </c>
      <c r="F289" s="149">
        <v>7.1370000000000003E-2</v>
      </c>
      <c r="G289" s="19">
        <f t="shared" si="22"/>
        <v>0</v>
      </c>
      <c r="H289" s="41">
        <f t="shared" si="23"/>
        <v>0</v>
      </c>
    </row>
    <row r="290" spans="2:10" x14ac:dyDescent="0.3">
      <c r="B290" s="147"/>
      <c r="C290" s="148" t="s">
        <v>344</v>
      </c>
      <c r="D290" s="172">
        <f t="shared" si="21"/>
        <v>0</v>
      </c>
      <c r="E290" s="148" t="s">
        <v>107</v>
      </c>
      <c r="F290" s="149">
        <v>9.844E-2</v>
      </c>
      <c r="G290" s="19">
        <f t="shared" si="22"/>
        <v>0</v>
      </c>
      <c r="H290" s="41">
        <f t="shared" si="23"/>
        <v>0</v>
      </c>
    </row>
    <row r="291" spans="2:10" x14ac:dyDescent="0.3">
      <c r="B291" s="147"/>
      <c r="C291" s="148" t="s">
        <v>345</v>
      </c>
      <c r="D291" s="172">
        <f t="shared" si="21"/>
        <v>0</v>
      </c>
      <c r="E291" s="148" t="s">
        <v>107</v>
      </c>
      <c r="F291" s="149">
        <v>2.162E-2</v>
      </c>
      <c r="G291" s="19">
        <f t="shared" si="22"/>
        <v>0</v>
      </c>
      <c r="H291" s="41">
        <f t="shared" si="23"/>
        <v>0</v>
      </c>
    </row>
    <row r="292" spans="2:10" x14ac:dyDescent="0.3">
      <c r="B292" s="147"/>
      <c r="C292" s="148" t="s">
        <v>346</v>
      </c>
      <c r="D292" s="172">
        <f t="shared" si="21"/>
        <v>0</v>
      </c>
      <c r="E292" s="148" t="s">
        <v>107</v>
      </c>
      <c r="F292" s="149">
        <v>1.6559999999999998E-2</v>
      </c>
      <c r="G292" s="19">
        <f t="shared" si="22"/>
        <v>0</v>
      </c>
      <c r="H292" s="41">
        <f t="shared" si="23"/>
        <v>0</v>
      </c>
    </row>
    <row r="293" spans="2:10" x14ac:dyDescent="0.3">
      <c r="B293" s="147"/>
      <c r="C293" s="148" t="s">
        <v>347</v>
      </c>
      <c r="D293" s="172">
        <f t="shared" si="21"/>
        <v>0</v>
      </c>
      <c r="E293" s="148" t="s">
        <v>107</v>
      </c>
      <c r="F293" s="149">
        <v>2.649E-2</v>
      </c>
      <c r="G293" s="19">
        <f t="shared" si="22"/>
        <v>0</v>
      </c>
      <c r="H293" s="41">
        <f t="shared" si="23"/>
        <v>0</v>
      </c>
    </row>
    <row r="294" spans="2:10" x14ac:dyDescent="0.3">
      <c r="B294" s="147"/>
      <c r="C294" s="148" t="s">
        <v>348</v>
      </c>
      <c r="D294" s="172">
        <f t="shared" si="21"/>
        <v>0</v>
      </c>
      <c r="E294" s="148" t="s">
        <v>107</v>
      </c>
      <c r="F294" s="149">
        <v>4.802E-2</v>
      </c>
      <c r="G294" s="19">
        <f t="shared" si="22"/>
        <v>0</v>
      </c>
      <c r="H294" s="41">
        <f t="shared" si="23"/>
        <v>0</v>
      </c>
    </row>
    <row r="295" spans="2:10" x14ac:dyDescent="0.3">
      <c r="B295" s="147"/>
      <c r="C295" s="148" t="s">
        <v>349</v>
      </c>
      <c r="D295" s="172">
        <f t="shared" si="21"/>
        <v>0</v>
      </c>
      <c r="E295" s="148" t="s">
        <v>107</v>
      </c>
      <c r="F295" s="149">
        <v>6.6229999999999997E-2</v>
      </c>
      <c r="G295" s="19">
        <f t="shared" si="22"/>
        <v>0</v>
      </c>
      <c r="H295" s="41">
        <f t="shared" si="23"/>
        <v>0</v>
      </c>
    </row>
    <row r="296" spans="2:10" x14ac:dyDescent="0.3">
      <c r="B296" s="147"/>
      <c r="C296" s="148" t="s">
        <v>350</v>
      </c>
      <c r="D296" s="172">
        <f t="shared" si="21"/>
        <v>0</v>
      </c>
      <c r="E296" s="148" t="s">
        <v>107</v>
      </c>
      <c r="F296" s="149">
        <v>4.2399999999999998E-3</v>
      </c>
      <c r="G296" s="19">
        <f t="shared" si="22"/>
        <v>0</v>
      </c>
      <c r="H296" s="41">
        <f t="shared" si="23"/>
        <v>0</v>
      </c>
    </row>
    <row r="297" spans="2:10" x14ac:dyDescent="0.3">
      <c r="B297" s="147"/>
      <c r="C297" s="148" t="s">
        <v>351</v>
      </c>
      <c r="D297" s="172">
        <f t="shared" si="21"/>
        <v>0</v>
      </c>
      <c r="E297" s="148" t="s">
        <v>107</v>
      </c>
      <c r="F297" s="149">
        <v>2.9319999999999999E-2</v>
      </c>
      <c r="G297" s="19">
        <f t="shared" si="22"/>
        <v>0</v>
      </c>
      <c r="H297" s="41">
        <f t="shared" si="23"/>
        <v>0</v>
      </c>
    </row>
    <row r="298" spans="2:10" ht="15" thickBot="1" x14ac:dyDescent="0.35">
      <c r="B298" s="145"/>
      <c r="C298" s="142" t="s">
        <v>352</v>
      </c>
      <c r="D298" s="173">
        <f t="shared" si="21"/>
        <v>0</v>
      </c>
      <c r="E298" s="142" t="s">
        <v>107</v>
      </c>
      <c r="F298" s="143">
        <v>2.555E-2</v>
      </c>
      <c r="G298" s="8">
        <f t="shared" si="22"/>
        <v>0</v>
      </c>
      <c r="H298" s="38">
        <f t="shared" si="23"/>
        <v>0</v>
      </c>
    </row>
    <row r="299" spans="2:10" ht="15" thickBot="1" x14ac:dyDescent="0.35">
      <c r="B299" s="120"/>
      <c r="C299" s="68"/>
      <c r="D299" s="97"/>
      <c r="E299" s="68"/>
      <c r="F299" s="98"/>
      <c r="G299" s="13"/>
      <c r="H299" s="46"/>
    </row>
    <row r="300" spans="2:10" x14ac:dyDescent="0.3">
      <c r="B300" s="144" t="s">
        <v>353</v>
      </c>
      <c r="C300" s="137" t="s">
        <v>354</v>
      </c>
      <c r="D300" s="171">
        <f t="shared" ref="D300" si="24">D86</f>
        <v>0</v>
      </c>
      <c r="E300" s="137" t="s">
        <v>72</v>
      </c>
      <c r="F300" s="138">
        <v>5.4859999999999999E-2</v>
      </c>
      <c r="G300" s="20">
        <f t="shared" si="22"/>
        <v>0</v>
      </c>
      <c r="H300" s="42">
        <f t="shared" si="23"/>
        <v>0</v>
      </c>
      <c r="J300" s="115"/>
    </row>
    <row r="301" spans="2:10" x14ac:dyDescent="0.3">
      <c r="B301" s="147"/>
      <c r="C301" s="148" t="s">
        <v>355</v>
      </c>
      <c r="D301" s="172">
        <f t="shared" ref="D301:D332" si="25">D87</f>
        <v>0</v>
      </c>
      <c r="E301" s="148" t="s">
        <v>72</v>
      </c>
      <c r="F301" s="149">
        <v>6.4610000000000001E-2</v>
      </c>
      <c r="G301" s="19">
        <f t="shared" si="22"/>
        <v>0</v>
      </c>
      <c r="H301" s="41">
        <f t="shared" si="23"/>
        <v>0</v>
      </c>
    </row>
    <row r="302" spans="2:10" x14ac:dyDescent="0.3">
      <c r="B302" s="147"/>
      <c r="C302" s="148" t="s">
        <v>356</v>
      </c>
      <c r="D302" s="172">
        <f t="shared" si="25"/>
        <v>0</v>
      </c>
      <c r="E302" s="148" t="s">
        <v>72</v>
      </c>
      <c r="F302" s="149">
        <v>4.87E-2</v>
      </c>
      <c r="G302" s="19">
        <f t="shared" si="22"/>
        <v>0</v>
      </c>
      <c r="H302" s="41">
        <f t="shared" si="23"/>
        <v>0</v>
      </c>
    </row>
    <row r="303" spans="2:10" x14ac:dyDescent="0.3">
      <c r="B303" s="147"/>
      <c r="C303" s="148" t="s">
        <v>357</v>
      </c>
      <c r="D303" s="172">
        <f t="shared" si="25"/>
        <v>0</v>
      </c>
      <c r="E303" s="148" t="s">
        <v>72</v>
      </c>
      <c r="F303" s="149">
        <v>2.4459999999999999E-2</v>
      </c>
      <c r="G303" s="19">
        <f t="shared" si="22"/>
        <v>0</v>
      </c>
      <c r="H303" s="41">
        <f t="shared" si="23"/>
        <v>0</v>
      </c>
    </row>
    <row r="304" spans="2:10" x14ac:dyDescent="0.3">
      <c r="B304" s="147"/>
      <c r="C304" s="148" t="s">
        <v>358</v>
      </c>
      <c r="D304" s="172">
        <f t="shared" si="25"/>
        <v>0</v>
      </c>
      <c r="E304" s="148" t="s">
        <v>72</v>
      </c>
      <c r="F304" s="149">
        <v>1.525E-2</v>
      </c>
      <c r="G304" s="19">
        <f t="shared" si="22"/>
        <v>0</v>
      </c>
      <c r="H304" s="41">
        <f t="shared" si="23"/>
        <v>0</v>
      </c>
    </row>
    <row r="305" spans="2:8" x14ac:dyDescent="0.3">
      <c r="B305" s="147"/>
      <c r="C305" s="148" t="s">
        <v>359</v>
      </c>
      <c r="D305" s="172">
        <f t="shared" si="25"/>
        <v>0</v>
      </c>
      <c r="E305" s="148" t="s">
        <v>72</v>
      </c>
      <c r="F305" s="149">
        <v>6.173E-2</v>
      </c>
      <c r="G305" s="19">
        <f t="shared" si="22"/>
        <v>0</v>
      </c>
      <c r="H305" s="41">
        <f t="shared" si="23"/>
        <v>0</v>
      </c>
    </row>
    <row r="306" spans="2:8" x14ac:dyDescent="0.3">
      <c r="B306" s="147"/>
      <c r="C306" s="148" t="s">
        <v>360</v>
      </c>
      <c r="D306" s="172">
        <f t="shared" si="25"/>
        <v>0</v>
      </c>
      <c r="E306" s="148" t="s">
        <v>72</v>
      </c>
      <c r="F306" s="149">
        <v>6.6030000000000005E-2</v>
      </c>
      <c r="G306" s="19">
        <f t="shared" si="22"/>
        <v>0</v>
      </c>
      <c r="H306" s="41">
        <f t="shared" si="23"/>
        <v>0</v>
      </c>
    </row>
    <row r="307" spans="2:8" x14ac:dyDescent="0.3">
      <c r="B307" s="147"/>
      <c r="C307" s="148" t="s">
        <v>361</v>
      </c>
      <c r="D307" s="172">
        <f t="shared" si="25"/>
        <v>0</v>
      </c>
      <c r="E307" s="148" t="s">
        <v>72</v>
      </c>
      <c r="F307" s="149">
        <v>7.9769999999999994E-2</v>
      </c>
      <c r="G307" s="19">
        <f t="shared" si="22"/>
        <v>0</v>
      </c>
      <c r="H307" s="41">
        <f t="shared" si="23"/>
        <v>0</v>
      </c>
    </row>
    <row r="308" spans="2:8" x14ac:dyDescent="0.3">
      <c r="B308" s="147"/>
      <c r="C308" s="148" t="s">
        <v>362</v>
      </c>
      <c r="D308" s="172">
        <f t="shared" si="25"/>
        <v>0</v>
      </c>
      <c r="E308" s="148" t="s">
        <v>72</v>
      </c>
      <c r="F308" s="149">
        <v>4.8239999999999998E-2</v>
      </c>
      <c r="G308" s="19">
        <f t="shared" si="22"/>
        <v>0</v>
      </c>
      <c r="H308" s="41">
        <f t="shared" si="23"/>
        <v>0</v>
      </c>
    </row>
    <row r="309" spans="2:8" x14ac:dyDescent="0.3">
      <c r="B309" s="147"/>
      <c r="C309" s="148" t="s">
        <v>363</v>
      </c>
      <c r="D309" s="172">
        <f t="shared" si="25"/>
        <v>0</v>
      </c>
      <c r="E309" s="148" t="s">
        <v>72</v>
      </c>
      <c r="F309" s="149">
        <v>5.1670000000000001E-2</v>
      </c>
      <c r="G309" s="19">
        <f t="shared" si="22"/>
        <v>0</v>
      </c>
      <c r="H309" s="41">
        <f t="shared" si="23"/>
        <v>0</v>
      </c>
    </row>
    <row r="310" spans="2:8" x14ac:dyDescent="0.3">
      <c r="B310" s="147"/>
      <c r="C310" s="148" t="s">
        <v>364</v>
      </c>
      <c r="D310" s="172">
        <f t="shared" si="25"/>
        <v>0</v>
      </c>
      <c r="E310" s="148" t="s">
        <v>72</v>
      </c>
      <c r="F310" s="149">
        <v>3.3680000000000002E-2</v>
      </c>
      <c r="G310" s="19">
        <f t="shared" si="22"/>
        <v>0</v>
      </c>
      <c r="H310" s="41">
        <f t="shared" si="23"/>
        <v>0</v>
      </c>
    </row>
    <row r="311" spans="2:8" x14ac:dyDescent="0.3">
      <c r="B311" s="147"/>
      <c r="C311" s="148" t="s">
        <v>365</v>
      </c>
      <c r="D311" s="172">
        <f t="shared" si="25"/>
        <v>0</v>
      </c>
      <c r="E311" s="148" t="s">
        <v>72</v>
      </c>
      <c r="F311" s="149">
        <v>4.0629999999999999E-2</v>
      </c>
      <c r="G311" s="19">
        <f t="shared" si="22"/>
        <v>0</v>
      </c>
      <c r="H311" s="41">
        <f t="shared" si="23"/>
        <v>0</v>
      </c>
    </row>
    <row r="312" spans="2:8" x14ac:dyDescent="0.3">
      <c r="B312" s="147"/>
      <c r="C312" s="148" t="s">
        <v>366</v>
      </c>
      <c r="D312" s="172">
        <f t="shared" si="25"/>
        <v>0</v>
      </c>
      <c r="E312" s="148" t="s">
        <v>72</v>
      </c>
      <c r="F312" s="149">
        <v>1.6449999999999999E-2</v>
      </c>
      <c r="G312" s="19">
        <f t="shared" si="22"/>
        <v>0</v>
      </c>
      <c r="H312" s="41">
        <f t="shared" si="23"/>
        <v>0</v>
      </c>
    </row>
    <row r="313" spans="2:8" x14ac:dyDescent="0.3">
      <c r="B313" s="147"/>
      <c r="C313" s="148" t="s">
        <v>367</v>
      </c>
      <c r="D313" s="172">
        <f t="shared" si="25"/>
        <v>0</v>
      </c>
      <c r="E313" s="148" t="s">
        <v>72</v>
      </c>
      <c r="F313" s="149">
        <v>7.2709999999999997E-2</v>
      </c>
      <c r="G313" s="19">
        <f t="shared" si="22"/>
        <v>0</v>
      </c>
      <c r="H313" s="41">
        <f t="shared" si="23"/>
        <v>0</v>
      </c>
    </row>
    <row r="314" spans="2:8" x14ac:dyDescent="0.3">
      <c r="B314" s="147"/>
      <c r="C314" s="148" t="s">
        <v>368</v>
      </c>
      <c r="D314" s="172">
        <f t="shared" si="25"/>
        <v>0</v>
      </c>
      <c r="E314" s="148" t="s">
        <v>72</v>
      </c>
      <c r="F314" s="149">
        <v>8.1589999999999996E-2</v>
      </c>
      <c r="G314" s="19">
        <f t="shared" si="22"/>
        <v>0</v>
      </c>
      <c r="H314" s="41">
        <f t="shared" si="23"/>
        <v>0</v>
      </c>
    </row>
    <row r="315" spans="2:8" x14ac:dyDescent="0.3">
      <c r="B315" s="147"/>
      <c r="C315" s="148" t="s">
        <v>369</v>
      </c>
      <c r="D315" s="172">
        <f t="shared" si="25"/>
        <v>0</v>
      </c>
      <c r="E315" s="148" t="s">
        <v>72</v>
      </c>
      <c r="F315" s="149">
        <v>0.12114999999999999</v>
      </c>
      <c r="G315" s="19">
        <f t="shared" si="22"/>
        <v>0</v>
      </c>
      <c r="H315" s="41">
        <f t="shared" si="23"/>
        <v>0</v>
      </c>
    </row>
    <row r="316" spans="2:8" x14ac:dyDescent="0.3">
      <c r="B316" s="147"/>
      <c r="C316" s="148" t="s">
        <v>370</v>
      </c>
      <c r="D316" s="172">
        <f t="shared" si="25"/>
        <v>0</v>
      </c>
      <c r="E316" s="148" t="s">
        <v>72</v>
      </c>
      <c r="F316" s="149">
        <v>6.3740000000000005E-2</v>
      </c>
      <c r="G316" s="19">
        <f t="shared" si="22"/>
        <v>0</v>
      </c>
      <c r="H316" s="41">
        <f t="shared" si="23"/>
        <v>0</v>
      </c>
    </row>
    <row r="317" spans="2:8" x14ac:dyDescent="0.3">
      <c r="B317" s="147"/>
      <c r="C317" s="148" t="s">
        <v>371</v>
      </c>
      <c r="D317" s="172">
        <f t="shared" si="25"/>
        <v>0</v>
      </c>
      <c r="E317" s="148" t="s">
        <v>72</v>
      </c>
      <c r="F317" s="149">
        <v>7.8469999999999998E-2</v>
      </c>
      <c r="G317" s="19">
        <f t="shared" si="22"/>
        <v>0</v>
      </c>
      <c r="H317" s="41">
        <f t="shared" si="23"/>
        <v>0</v>
      </c>
    </row>
    <row r="318" spans="2:8" x14ac:dyDescent="0.3">
      <c r="B318" s="147"/>
      <c r="C318" s="148" t="s">
        <v>372</v>
      </c>
      <c r="D318" s="172">
        <f t="shared" si="25"/>
        <v>0</v>
      </c>
      <c r="E318" s="148" t="s">
        <v>72</v>
      </c>
      <c r="F318" s="149">
        <v>5.1150000000000001E-2</v>
      </c>
      <c r="G318" s="19">
        <f t="shared" si="22"/>
        <v>0</v>
      </c>
      <c r="H318" s="41">
        <f t="shared" si="23"/>
        <v>0</v>
      </c>
    </row>
    <row r="319" spans="2:8" x14ac:dyDescent="0.3">
      <c r="B319" s="147"/>
      <c r="C319" s="148" t="s">
        <v>373</v>
      </c>
      <c r="D319" s="172">
        <f t="shared" si="25"/>
        <v>0</v>
      </c>
      <c r="E319" s="148" t="s">
        <v>72</v>
      </c>
      <c r="F319" s="149">
        <v>5.1839999999999997E-2</v>
      </c>
      <c r="G319" s="19">
        <f t="shared" si="22"/>
        <v>0</v>
      </c>
      <c r="H319" s="41">
        <f t="shared" si="23"/>
        <v>0</v>
      </c>
    </row>
    <row r="320" spans="2:8" x14ac:dyDescent="0.3">
      <c r="B320" s="147"/>
      <c r="C320" s="148" t="s">
        <v>374</v>
      </c>
      <c r="D320" s="172">
        <f t="shared" si="25"/>
        <v>0</v>
      </c>
      <c r="E320" s="148" t="s">
        <v>72</v>
      </c>
      <c r="F320" s="149">
        <v>1.7500000000000002E-2</v>
      </c>
      <c r="G320" s="19">
        <f t="shared" si="22"/>
        <v>0</v>
      </c>
      <c r="H320" s="41">
        <f t="shared" si="23"/>
        <v>0</v>
      </c>
    </row>
    <row r="321" spans="2:8" x14ac:dyDescent="0.3">
      <c r="B321" s="147"/>
      <c r="C321" s="148" t="s">
        <v>375</v>
      </c>
      <c r="D321" s="172">
        <f t="shared" si="25"/>
        <v>0</v>
      </c>
      <c r="E321" s="148" t="s">
        <v>72</v>
      </c>
      <c r="F321" s="149">
        <v>9.2759999999999995E-2</v>
      </c>
      <c r="G321" s="19">
        <f t="shared" si="22"/>
        <v>0</v>
      </c>
      <c r="H321" s="41">
        <f t="shared" si="23"/>
        <v>0</v>
      </c>
    </row>
    <row r="322" spans="2:8" x14ac:dyDescent="0.3">
      <c r="B322" s="147"/>
      <c r="C322" s="148" t="s">
        <v>376</v>
      </c>
      <c r="D322" s="172">
        <f t="shared" si="25"/>
        <v>0</v>
      </c>
      <c r="E322" s="148" t="s">
        <v>72</v>
      </c>
      <c r="F322" s="149">
        <v>6.6729999999999998E-2</v>
      </c>
      <c r="G322" s="19">
        <f t="shared" si="22"/>
        <v>0</v>
      </c>
      <c r="H322" s="41">
        <f t="shared" si="23"/>
        <v>0</v>
      </c>
    </row>
    <row r="323" spans="2:8" x14ac:dyDescent="0.3">
      <c r="B323" s="147"/>
      <c r="C323" s="148" t="s">
        <v>377</v>
      </c>
      <c r="D323" s="172">
        <f t="shared" si="25"/>
        <v>0</v>
      </c>
      <c r="E323" s="148" t="s">
        <v>72</v>
      </c>
      <c r="F323" s="149">
        <v>7.4010000000000006E-2</v>
      </c>
      <c r="G323" s="19">
        <f t="shared" si="22"/>
        <v>0</v>
      </c>
      <c r="H323" s="41">
        <f t="shared" si="23"/>
        <v>0</v>
      </c>
    </row>
    <row r="324" spans="2:8" x14ac:dyDescent="0.3">
      <c r="B324" s="147"/>
      <c r="C324" s="148" t="s">
        <v>378</v>
      </c>
      <c r="D324" s="172">
        <f t="shared" si="25"/>
        <v>0</v>
      </c>
      <c r="E324" s="148" t="s">
        <v>72</v>
      </c>
      <c r="F324" s="149">
        <v>5.3350000000000002E-2</v>
      </c>
      <c r="G324" s="19">
        <f t="shared" si="22"/>
        <v>0</v>
      </c>
      <c r="H324" s="41">
        <f t="shared" si="23"/>
        <v>0</v>
      </c>
    </row>
    <row r="325" spans="2:8" x14ac:dyDescent="0.3">
      <c r="B325" s="147"/>
      <c r="C325" s="148" t="s">
        <v>379</v>
      </c>
      <c r="D325" s="172">
        <f t="shared" si="25"/>
        <v>0</v>
      </c>
      <c r="E325" s="148" t="s">
        <v>72</v>
      </c>
      <c r="F325" s="149">
        <v>5.7790000000000001E-2</v>
      </c>
      <c r="G325" s="19">
        <f t="shared" si="22"/>
        <v>0</v>
      </c>
      <c r="H325" s="41">
        <f t="shared" si="23"/>
        <v>0</v>
      </c>
    </row>
    <row r="326" spans="2:8" x14ac:dyDescent="0.3">
      <c r="B326" s="147"/>
      <c r="C326" s="148" t="s">
        <v>380</v>
      </c>
      <c r="D326" s="172">
        <f t="shared" si="25"/>
        <v>0</v>
      </c>
      <c r="E326" s="148" t="s">
        <v>72</v>
      </c>
      <c r="F326" s="149">
        <v>3.7670000000000002E-2</v>
      </c>
      <c r="G326" s="19">
        <f t="shared" si="22"/>
        <v>0</v>
      </c>
      <c r="H326" s="41">
        <f t="shared" si="23"/>
        <v>0</v>
      </c>
    </row>
    <row r="327" spans="2:8" x14ac:dyDescent="0.3">
      <c r="B327" s="147"/>
      <c r="C327" s="148" t="s">
        <v>381</v>
      </c>
      <c r="D327" s="172">
        <f t="shared" si="25"/>
        <v>0</v>
      </c>
      <c r="E327" s="148" t="s">
        <v>72</v>
      </c>
      <c r="F327" s="149">
        <v>4.7210000000000002E-2</v>
      </c>
      <c r="G327" s="19">
        <f t="shared" si="22"/>
        <v>0</v>
      </c>
      <c r="H327" s="41">
        <f t="shared" si="23"/>
        <v>0</v>
      </c>
    </row>
    <row r="328" spans="2:8" x14ac:dyDescent="0.3">
      <c r="B328" s="147"/>
      <c r="C328" s="148" t="s">
        <v>382</v>
      </c>
      <c r="D328" s="172">
        <f t="shared" si="25"/>
        <v>0</v>
      </c>
      <c r="E328" s="148" t="s">
        <v>72</v>
      </c>
      <c r="F328" s="149">
        <v>1.6879999999999999E-2</v>
      </c>
      <c r="G328" s="19">
        <f t="shared" si="22"/>
        <v>0</v>
      </c>
      <c r="H328" s="41">
        <f t="shared" si="23"/>
        <v>0</v>
      </c>
    </row>
    <row r="329" spans="2:8" x14ac:dyDescent="0.3">
      <c r="B329" s="147"/>
      <c r="C329" s="148" t="s">
        <v>383</v>
      </c>
      <c r="D329" s="172">
        <f t="shared" si="25"/>
        <v>0</v>
      </c>
      <c r="E329" s="148" t="s">
        <v>72</v>
      </c>
      <c r="F329" s="149">
        <v>7.0790000000000006E-2</v>
      </c>
      <c r="G329" s="19">
        <f t="shared" si="22"/>
        <v>0</v>
      </c>
      <c r="H329" s="41">
        <f t="shared" si="23"/>
        <v>0</v>
      </c>
    </row>
    <row r="330" spans="2:8" x14ac:dyDescent="0.3">
      <c r="B330" s="147"/>
      <c r="C330" s="148" t="s">
        <v>384</v>
      </c>
      <c r="D330" s="172">
        <f t="shared" si="25"/>
        <v>0</v>
      </c>
      <c r="E330" s="148" t="s">
        <v>72</v>
      </c>
      <c r="F330" s="149">
        <v>3.4569999999999997E-2</v>
      </c>
      <c r="G330" s="19">
        <f t="shared" si="22"/>
        <v>0</v>
      </c>
      <c r="H330" s="41">
        <f t="shared" si="23"/>
        <v>0</v>
      </c>
    </row>
    <row r="331" spans="2:8" x14ac:dyDescent="0.3">
      <c r="B331" s="147"/>
      <c r="C331" s="148" t="s">
        <v>385</v>
      </c>
      <c r="D331" s="172">
        <f t="shared" si="25"/>
        <v>0</v>
      </c>
      <c r="E331" s="148" t="s">
        <v>72</v>
      </c>
      <c r="F331" s="149">
        <v>4.1959999999999997E-2</v>
      </c>
      <c r="G331" s="19">
        <f t="shared" si="22"/>
        <v>0</v>
      </c>
      <c r="H331" s="41">
        <f t="shared" si="23"/>
        <v>0</v>
      </c>
    </row>
    <row r="332" spans="2:8" x14ac:dyDescent="0.3">
      <c r="B332" s="147"/>
      <c r="C332" s="148" t="s">
        <v>386</v>
      </c>
      <c r="D332" s="172">
        <f t="shared" si="25"/>
        <v>0</v>
      </c>
      <c r="E332" s="148" t="s">
        <v>72</v>
      </c>
      <c r="F332" s="149">
        <v>5.5829999999999998E-2</v>
      </c>
      <c r="G332" s="19">
        <f t="shared" si="22"/>
        <v>0</v>
      </c>
      <c r="H332" s="41">
        <f t="shared" si="23"/>
        <v>0</v>
      </c>
    </row>
    <row r="333" spans="2:8" x14ac:dyDescent="0.3">
      <c r="B333" s="147"/>
      <c r="C333" s="148" t="s">
        <v>387</v>
      </c>
      <c r="D333" s="172">
        <f t="shared" ref="D333:D360" si="26">D119</f>
        <v>0</v>
      </c>
      <c r="E333" s="148" t="s">
        <v>72</v>
      </c>
      <c r="F333" s="149">
        <v>4.7570000000000001E-2</v>
      </c>
      <c r="G333" s="19">
        <f t="shared" si="22"/>
        <v>0</v>
      </c>
      <c r="H333" s="41">
        <f t="shared" si="23"/>
        <v>0</v>
      </c>
    </row>
    <row r="334" spans="2:8" x14ac:dyDescent="0.3">
      <c r="B334" s="147"/>
      <c r="C334" s="148" t="s">
        <v>388</v>
      </c>
      <c r="D334" s="172">
        <f t="shared" si="26"/>
        <v>0</v>
      </c>
      <c r="E334" s="148" t="s">
        <v>107</v>
      </c>
      <c r="F334" s="149">
        <v>3.6970000000000003E-2</v>
      </c>
      <c r="G334" s="19">
        <f t="shared" si="22"/>
        <v>0</v>
      </c>
      <c r="H334" s="41">
        <f t="shared" si="23"/>
        <v>0</v>
      </c>
    </row>
    <row r="335" spans="2:8" x14ac:dyDescent="0.3">
      <c r="B335" s="147"/>
      <c r="C335" s="148" t="s">
        <v>389</v>
      </c>
      <c r="D335" s="172">
        <f t="shared" si="26"/>
        <v>0</v>
      </c>
      <c r="E335" s="148" t="s">
        <v>107</v>
      </c>
      <c r="F335" s="149">
        <v>5.0900000000000001E-2</v>
      </c>
      <c r="G335" s="19">
        <f t="shared" si="22"/>
        <v>0</v>
      </c>
      <c r="H335" s="41">
        <f t="shared" si="23"/>
        <v>0</v>
      </c>
    </row>
    <row r="336" spans="2:8" x14ac:dyDescent="0.3">
      <c r="B336" s="147"/>
      <c r="C336" s="148" t="s">
        <v>390</v>
      </c>
      <c r="D336" s="172">
        <f t="shared" si="26"/>
        <v>0</v>
      </c>
      <c r="E336" s="148" t="s">
        <v>107</v>
      </c>
      <c r="F336" s="149">
        <v>3.1739999999999997E-2</v>
      </c>
      <c r="G336" s="19">
        <f t="shared" si="22"/>
        <v>0</v>
      </c>
      <c r="H336" s="41">
        <f t="shared" si="23"/>
        <v>0</v>
      </c>
    </row>
    <row r="337" spans="2:8" x14ac:dyDescent="0.3">
      <c r="B337" s="147"/>
      <c r="C337" s="148" t="s">
        <v>391</v>
      </c>
      <c r="D337" s="172">
        <f t="shared" si="26"/>
        <v>0</v>
      </c>
      <c r="E337" s="148" t="s">
        <v>107</v>
      </c>
      <c r="F337" s="149">
        <v>1.821E-2</v>
      </c>
      <c r="G337" s="19">
        <f t="shared" si="22"/>
        <v>0</v>
      </c>
      <c r="H337" s="41">
        <f t="shared" si="23"/>
        <v>0</v>
      </c>
    </row>
    <row r="338" spans="2:8" x14ac:dyDescent="0.3">
      <c r="B338" s="147"/>
      <c r="C338" s="148" t="s">
        <v>392</v>
      </c>
      <c r="D338" s="172">
        <f t="shared" si="26"/>
        <v>0</v>
      </c>
      <c r="E338" s="148" t="s">
        <v>107</v>
      </c>
      <c r="F338" s="149">
        <v>2.649E-2</v>
      </c>
      <c r="G338" s="19">
        <f t="shared" si="22"/>
        <v>0</v>
      </c>
      <c r="H338" s="41">
        <f t="shared" si="23"/>
        <v>0</v>
      </c>
    </row>
    <row r="339" spans="2:8" x14ac:dyDescent="0.3">
      <c r="B339" s="147"/>
      <c r="C339" s="148" t="s">
        <v>393</v>
      </c>
      <c r="D339" s="172">
        <f t="shared" si="26"/>
        <v>0</v>
      </c>
      <c r="E339" s="148" t="s">
        <v>107</v>
      </c>
      <c r="F339" s="149">
        <v>6.5599999999999999E-3</v>
      </c>
      <c r="G339" s="19">
        <f t="shared" si="22"/>
        <v>0</v>
      </c>
      <c r="H339" s="41">
        <f t="shared" si="23"/>
        <v>0</v>
      </c>
    </row>
    <row r="340" spans="2:8" x14ac:dyDescent="0.3">
      <c r="B340" s="147"/>
      <c r="C340" s="148" t="s">
        <v>394</v>
      </c>
      <c r="D340" s="172">
        <f t="shared" si="26"/>
        <v>0</v>
      </c>
      <c r="E340" s="148" t="s">
        <v>107</v>
      </c>
      <c r="F340" s="149">
        <v>8.9700000000000005E-3</v>
      </c>
      <c r="G340" s="19">
        <f t="shared" si="22"/>
        <v>0</v>
      </c>
      <c r="H340" s="41">
        <f t="shared" si="23"/>
        <v>0</v>
      </c>
    </row>
    <row r="341" spans="2:8" x14ac:dyDescent="0.3">
      <c r="B341" s="147"/>
      <c r="C341" s="148" t="s">
        <v>395</v>
      </c>
      <c r="D341" s="172">
        <f t="shared" si="26"/>
        <v>0</v>
      </c>
      <c r="E341" s="148" t="s">
        <v>107</v>
      </c>
      <c r="F341" s="149">
        <v>1.17E-3</v>
      </c>
      <c r="G341" s="19">
        <f t="shared" si="22"/>
        <v>0</v>
      </c>
      <c r="H341" s="41">
        <f t="shared" si="23"/>
        <v>0</v>
      </c>
    </row>
    <row r="342" spans="2:8" x14ac:dyDescent="0.3">
      <c r="B342" s="147"/>
      <c r="C342" s="148" t="s">
        <v>396</v>
      </c>
      <c r="D342" s="172">
        <f t="shared" si="26"/>
        <v>0</v>
      </c>
      <c r="E342" s="148" t="s">
        <v>107</v>
      </c>
      <c r="F342" s="149">
        <v>7.4900000000000001E-3</v>
      </c>
      <c r="G342" s="19">
        <f t="shared" si="22"/>
        <v>0</v>
      </c>
      <c r="H342" s="41">
        <f t="shared" si="23"/>
        <v>0</v>
      </c>
    </row>
    <row r="343" spans="2:8" x14ac:dyDescent="0.3">
      <c r="B343" s="147"/>
      <c r="C343" s="148" t="s">
        <v>397</v>
      </c>
      <c r="D343" s="172">
        <f t="shared" si="26"/>
        <v>0</v>
      </c>
      <c r="E343" s="148" t="s">
        <v>107</v>
      </c>
      <c r="F343" s="149">
        <v>7.28E-3</v>
      </c>
      <c r="G343" s="19">
        <f t="shared" si="22"/>
        <v>0</v>
      </c>
      <c r="H343" s="41">
        <f t="shared" si="23"/>
        <v>0</v>
      </c>
    </row>
    <row r="344" spans="2:8" x14ac:dyDescent="0.3">
      <c r="B344" s="147"/>
      <c r="C344" s="148" t="s">
        <v>398</v>
      </c>
      <c r="D344" s="172">
        <f t="shared" si="26"/>
        <v>0</v>
      </c>
      <c r="E344" s="148" t="s">
        <v>107</v>
      </c>
      <c r="F344" s="149">
        <v>3.3500000000000002E-2</v>
      </c>
      <c r="G344" s="19">
        <f t="shared" si="22"/>
        <v>0</v>
      </c>
      <c r="H344" s="41">
        <f t="shared" si="23"/>
        <v>0</v>
      </c>
    </row>
    <row r="345" spans="2:8" x14ac:dyDescent="0.3">
      <c r="B345" s="147"/>
      <c r="C345" s="148" t="s">
        <v>399</v>
      </c>
      <c r="D345" s="172">
        <f t="shared" si="26"/>
        <v>0</v>
      </c>
      <c r="E345" s="148" t="s">
        <v>107</v>
      </c>
      <c r="F345" s="149">
        <v>2.2859999999999998E-2</v>
      </c>
      <c r="G345" s="19">
        <f t="shared" ref="G345:G360" si="27">D345*F345</f>
        <v>0</v>
      </c>
      <c r="H345" s="41">
        <f t="shared" ref="H345:H359" si="28">G345/1000</f>
        <v>0</v>
      </c>
    </row>
    <row r="346" spans="2:8" x14ac:dyDescent="0.3">
      <c r="B346" s="147"/>
      <c r="C346" s="148" t="s">
        <v>400</v>
      </c>
      <c r="D346" s="172">
        <f t="shared" si="26"/>
        <v>0</v>
      </c>
      <c r="E346" s="148" t="s">
        <v>107</v>
      </c>
      <c r="F346" s="149">
        <v>2.249E-2</v>
      </c>
      <c r="G346" s="19">
        <f t="shared" si="27"/>
        <v>0</v>
      </c>
      <c r="H346" s="41">
        <f t="shared" si="28"/>
        <v>0</v>
      </c>
    </row>
    <row r="347" spans="2:8" x14ac:dyDescent="0.3">
      <c r="B347" s="147"/>
      <c r="C347" s="148" t="s">
        <v>401</v>
      </c>
      <c r="D347" s="172">
        <f t="shared" si="26"/>
        <v>0</v>
      </c>
      <c r="E347" s="148" t="s">
        <v>107</v>
      </c>
      <c r="F347" s="149">
        <v>3.3730000000000003E-2</v>
      </c>
      <c r="G347" s="19">
        <f t="shared" si="27"/>
        <v>0</v>
      </c>
      <c r="H347" s="41">
        <f t="shared" si="28"/>
        <v>0</v>
      </c>
    </row>
    <row r="348" spans="2:8" x14ac:dyDescent="0.3">
      <c r="B348" s="147"/>
      <c r="C348" s="148" t="s">
        <v>402</v>
      </c>
      <c r="D348" s="172">
        <f t="shared" si="26"/>
        <v>0</v>
      </c>
      <c r="E348" s="148" t="s">
        <v>107</v>
      </c>
      <c r="F348" s="149">
        <v>3.2129999999999999E-2</v>
      </c>
      <c r="G348" s="19">
        <f t="shared" si="27"/>
        <v>0</v>
      </c>
      <c r="H348" s="41">
        <f t="shared" si="28"/>
        <v>0</v>
      </c>
    </row>
    <row r="349" spans="2:8" x14ac:dyDescent="0.3">
      <c r="B349" s="147"/>
      <c r="C349" s="148" t="s">
        <v>403</v>
      </c>
      <c r="D349" s="172">
        <f t="shared" si="26"/>
        <v>0</v>
      </c>
      <c r="E349" s="148" t="s">
        <v>107</v>
      </c>
      <c r="F349" s="149">
        <v>2.461E-2</v>
      </c>
      <c r="G349" s="19">
        <f t="shared" si="27"/>
        <v>0</v>
      </c>
      <c r="H349" s="41">
        <f t="shared" si="28"/>
        <v>0</v>
      </c>
    </row>
    <row r="350" spans="2:8" x14ac:dyDescent="0.3">
      <c r="B350" s="147"/>
      <c r="C350" s="148" t="s">
        <v>404</v>
      </c>
      <c r="D350" s="172">
        <f t="shared" si="26"/>
        <v>0</v>
      </c>
      <c r="E350" s="148" t="s">
        <v>107</v>
      </c>
      <c r="F350" s="149">
        <v>3.9370000000000002E-2</v>
      </c>
      <c r="G350" s="19">
        <f t="shared" si="27"/>
        <v>0</v>
      </c>
      <c r="H350" s="41">
        <f t="shared" si="28"/>
        <v>0</v>
      </c>
    </row>
    <row r="351" spans="2:8" x14ac:dyDescent="0.3">
      <c r="B351" s="147"/>
      <c r="C351" s="148" t="s">
        <v>405</v>
      </c>
      <c r="D351" s="172">
        <f t="shared" si="26"/>
        <v>0</v>
      </c>
      <c r="E351" s="148" t="s">
        <v>107</v>
      </c>
      <c r="F351" s="149">
        <v>7.1370000000000003E-2</v>
      </c>
      <c r="G351" s="19">
        <f t="shared" si="27"/>
        <v>0</v>
      </c>
      <c r="H351" s="41">
        <f t="shared" si="28"/>
        <v>0</v>
      </c>
    </row>
    <row r="352" spans="2:8" x14ac:dyDescent="0.3">
      <c r="B352" s="147"/>
      <c r="C352" s="148" t="s">
        <v>406</v>
      </c>
      <c r="D352" s="172">
        <f t="shared" si="26"/>
        <v>0</v>
      </c>
      <c r="E352" s="148" t="s">
        <v>107</v>
      </c>
      <c r="F352" s="149">
        <v>9.844E-2</v>
      </c>
      <c r="G352" s="19">
        <f t="shared" si="27"/>
        <v>0</v>
      </c>
      <c r="H352" s="41">
        <f t="shared" si="28"/>
        <v>0</v>
      </c>
    </row>
    <row r="353" spans="2:8" x14ac:dyDescent="0.3">
      <c r="B353" s="147"/>
      <c r="C353" s="148" t="s">
        <v>407</v>
      </c>
      <c r="D353" s="172">
        <f t="shared" si="26"/>
        <v>0</v>
      </c>
      <c r="E353" s="148" t="s">
        <v>107</v>
      </c>
      <c r="F353" s="149">
        <v>2.162E-2</v>
      </c>
      <c r="G353" s="19">
        <f t="shared" si="27"/>
        <v>0</v>
      </c>
      <c r="H353" s="41">
        <f t="shared" si="28"/>
        <v>0</v>
      </c>
    </row>
    <row r="354" spans="2:8" x14ac:dyDescent="0.3">
      <c r="B354" s="147"/>
      <c r="C354" s="148" t="s">
        <v>408</v>
      </c>
      <c r="D354" s="172">
        <f t="shared" si="26"/>
        <v>0</v>
      </c>
      <c r="E354" s="148" t="s">
        <v>107</v>
      </c>
      <c r="F354" s="149">
        <v>1.6559999999999998E-2</v>
      </c>
      <c r="G354" s="19">
        <f t="shared" si="27"/>
        <v>0</v>
      </c>
      <c r="H354" s="41">
        <f t="shared" si="28"/>
        <v>0</v>
      </c>
    </row>
    <row r="355" spans="2:8" x14ac:dyDescent="0.3">
      <c r="B355" s="147"/>
      <c r="C355" s="148" t="s">
        <v>409</v>
      </c>
      <c r="D355" s="172">
        <f t="shared" si="26"/>
        <v>0</v>
      </c>
      <c r="E355" s="148" t="s">
        <v>107</v>
      </c>
      <c r="F355" s="149">
        <v>2.649E-2</v>
      </c>
      <c r="G355" s="19">
        <f t="shared" si="27"/>
        <v>0</v>
      </c>
      <c r="H355" s="41">
        <f t="shared" si="28"/>
        <v>0</v>
      </c>
    </row>
    <row r="356" spans="2:8" x14ac:dyDescent="0.3">
      <c r="B356" s="147"/>
      <c r="C356" s="148" t="s">
        <v>410</v>
      </c>
      <c r="D356" s="172">
        <f t="shared" si="26"/>
        <v>0</v>
      </c>
      <c r="E356" s="148" t="s">
        <v>107</v>
      </c>
      <c r="F356" s="149">
        <v>4.802E-2</v>
      </c>
      <c r="G356" s="19">
        <f t="shared" si="27"/>
        <v>0</v>
      </c>
      <c r="H356" s="41">
        <f t="shared" si="28"/>
        <v>0</v>
      </c>
    </row>
    <row r="357" spans="2:8" x14ac:dyDescent="0.3">
      <c r="B357" s="147"/>
      <c r="C357" s="148" t="s">
        <v>411</v>
      </c>
      <c r="D357" s="172">
        <f t="shared" si="26"/>
        <v>0</v>
      </c>
      <c r="E357" s="148" t="s">
        <v>107</v>
      </c>
      <c r="F357" s="149">
        <v>6.6229999999999997E-2</v>
      </c>
      <c r="G357" s="19">
        <f t="shared" si="27"/>
        <v>0</v>
      </c>
      <c r="H357" s="41">
        <f t="shared" si="28"/>
        <v>0</v>
      </c>
    </row>
    <row r="358" spans="2:8" x14ac:dyDescent="0.3">
      <c r="B358" s="147"/>
      <c r="C358" s="148" t="s">
        <v>412</v>
      </c>
      <c r="D358" s="172">
        <f t="shared" si="26"/>
        <v>0</v>
      </c>
      <c r="E358" s="148" t="s">
        <v>107</v>
      </c>
      <c r="F358" s="149">
        <v>4.2399999999999998E-3</v>
      </c>
      <c r="G358" s="19">
        <f t="shared" si="27"/>
        <v>0</v>
      </c>
      <c r="H358" s="41">
        <f t="shared" si="28"/>
        <v>0</v>
      </c>
    </row>
    <row r="359" spans="2:8" x14ac:dyDescent="0.3">
      <c r="B359" s="147"/>
      <c r="C359" s="148" t="s">
        <v>413</v>
      </c>
      <c r="D359" s="172">
        <f t="shared" si="26"/>
        <v>0</v>
      </c>
      <c r="E359" s="148" t="s">
        <v>107</v>
      </c>
      <c r="F359" s="149">
        <v>2.9319999999999999E-2</v>
      </c>
      <c r="G359" s="19">
        <f t="shared" si="27"/>
        <v>0</v>
      </c>
      <c r="H359" s="41">
        <f t="shared" si="28"/>
        <v>0</v>
      </c>
    </row>
    <row r="360" spans="2:8" ht="15" thickBot="1" x14ac:dyDescent="0.35">
      <c r="B360" s="145"/>
      <c r="C360" s="142" t="s">
        <v>414</v>
      </c>
      <c r="D360" s="173">
        <f t="shared" si="26"/>
        <v>0</v>
      </c>
      <c r="E360" s="142" t="s">
        <v>107</v>
      </c>
      <c r="F360" s="143">
        <v>2.555E-2</v>
      </c>
      <c r="G360" s="8">
        <f t="shared" si="27"/>
        <v>0</v>
      </c>
      <c r="H360" s="38">
        <f>G360/1000</f>
        <v>0</v>
      </c>
    </row>
    <row r="361" spans="2:8" x14ac:dyDescent="0.3">
      <c r="B361" s="120"/>
      <c r="C361" s="68"/>
      <c r="D361" s="174"/>
      <c r="E361" s="68"/>
      <c r="F361" s="98"/>
      <c r="G361" s="13"/>
      <c r="H361" s="13"/>
    </row>
    <row r="362" spans="2:8" ht="15.6" x14ac:dyDescent="0.3">
      <c r="B362" s="71" t="s">
        <v>415</v>
      </c>
      <c r="C362" s="68"/>
      <c r="D362" s="174"/>
      <c r="E362" s="68"/>
      <c r="F362" s="98"/>
      <c r="G362" s="13"/>
      <c r="H362" s="13"/>
    </row>
    <row r="363" spans="2:8" ht="15" thickBot="1" x14ac:dyDescent="0.35">
      <c r="B363" s="68"/>
      <c r="C363" s="68"/>
      <c r="D363" s="68"/>
      <c r="E363" s="68"/>
      <c r="F363" s="68"/>
      <c r="G363" s="68"/>
      <c r="H363" s="68"/>
    </row>
    <row r="364" spans="2:8" ht="28.2" thickBot="1" x14ac:dyDescent="0.35">
      <c r="B364" s="100" t="s">
        <v>15</v>
      </c>
      <c r="C364" s="100" t="s">
        <v>16</v>
      </c>
      <c r="D364" s="100" t="s">
        <v>17</v>
      </c>
      <c r="E364" s="100" t="s">
        <v>18</v>
      </c>
      <c r="F364" s="101" t="s">
        <v>19</v>
      </c>
      <c r="G364" s="100" t="s">
        <v>9</v>
      </c>
      <c r="H364" s="100" t="s">
        <v>11</v>
      </c>
    </row>
    <row r="365" spans="2:8" ht="15" thickBot="1" x14ac:dyDescent="0.35">
      <c r="B365" s="175" t="s">
        <v>415</v>
      </c>
      <c r="C365" s="176" t="s">
        <v>416</v>
      </c>
      <c r="D365" s="11"/>
      <c r="E365" s="177" t="s">
        <v>58</v>
      </c>
      <c r="F365" s="178" t="s">
        <v>45</v>
      </c>
      <c r="G365" s="179">
        <f>H365*1000</f>
        <v>0</v>
      </c>
      <c r="H365" s="180">
        <f>-D365</f>
        <v>0</v>
      </c>
    </row>
    <row r="366" spans="2:8" x14ac:dyDescent="0.3">
      <c r="B366" s="68"/>
      <c r="C366" s="68"/>
      <c r="D366" s="68"/>
      <c r="E366" s="68"/>
      <c r="F366" s="68"/>
      <c r="G366" s="68"/>
      <c r="H366" s="68"/>
    </row>
    <row r="367" spans="2:8" ht="15" thickBot="1" x14ac:dyDescent="0.35">
      <c r="B367" s="68"/>
      <c r="C367" s="68"/>
      <c r="D367" s="68"/>
      <c r="E367" s="68"/>
      <c r="F367" s="68"/>
      <c r="G367" s="68"/>
      <c r="H367" s="68"/>
    </row>
    <row r="368" spans="2:8" ht="15" thickBot="1" x14ac:dyDescent="0.35">
      <c r="B368" s="108" t="s">
        <v>417</v>
      </c>
      <c r="C368" s="181">
        <f>SUM(H9:H360)</f>
        <v>0</v>
      </c>
    </row>
    <row r="369" spans="2:3" ht="15" thickBot="1" x14ac:dyDescent="0.35">
      <c r="B369" s="68"/>
      <c r="C369" s="68"/>
    </row>
    <row r="370" spans="2:3" ht="15" thickBot="1" x14ac:dyDescent="0.35">
      <c r="B370" s="108" t="s">
        <v>418</v>
      </c>
      <c r="C370" s="109">
        <f>C368+H365</f>
        <v>0</v>
      </c>
    </row>
  </sheetData>
  <sheetProtection algorithmName="SHA-512" hashValue="IxFF59/HaKde+ATCU3Ro4KrSsshH/Z4dp0CFVhTt6OQATxS4P25ziZ3ZQGiM2MQnsk7XiRYm3ZsgmnVi5bfH8w==" saltValue="66Z0PffqWKPeVC+spDVy9Q==" spinCount="100000" sheet="1" objects="1" scenarios="1"/>
  <mergeCells count="15">
    <mergeCell ref="B148:B155"/>
    <mergeCell ref="B9:B10"/>
    <mergeCell ref="B12:B13"/>
    <mergeCell ref="B15:B75"/>
    <mergeCell ref="B86:B146"/>
    <mergeCell ref="B77:B84"/>
    <mergeCell ref="B235:B236"/>
    <mergeCell ref="B238:B298"/>
    <mergeCell ref="B300:B360"/>
    <mergeCell ref="B157:B166"/>
    <mergeCell ref="B168:B206"/>
    <mergeCell ref="B208:B210"/>
    <mergeCell ref="B212:B222"/>
    <mergeCell ref="B224:B230"/>
    <mergeCell ref="B232:B233"/>
  </mergeCells>
  <pageMargins left="0.7" right="0.7" top="0.75" bottom="0.75" header="0.3" footer="0.3"/>
  <pageSetup orientation="portrait" r:id="rId1"/>
  <ignoredErrors>
    <ignoredError sqref="D77:D84 D148:D155" unlockedFormula="1"/>
  </ignoredErrors>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EC93DB-2449-442D-BD49-0B9B57604320}">
  <dimension ref="B3:H34"/>
  <sheetViews>
    <sheetView zoomScale="90" zoomScaleNormal="90" workbookViewId="0">
      <pane ySplit="15" topLeftCell="A16" activePane="bottomLeft" state="frozen"/>
      <selection pane="bottomLeft" activeCell="K31" sqref="K31"/>
    </sheetView>
  </sheetViews>
  <sheetFormatPr defaultColWidth="8.88671875" defaultRowHeight="14.4" x14ac:dyDescent="0.3"/>
  <cols>
    <col min="1" max="1" width="8.88671875" style="110"/>
    <col min="2" max="2" width="34" style="110" customWidth="1"/>
    <col min="3" max="3" width="71" style="110" customWidth="1"/>
    <col min="4" max="4" width="28.6640625" style="110" customWidth="1"/>
    <col min="5" max="5" width="21.44140625" style="110" customWidth="1"/>
    <col min="6" max="6" width="17.88671875" style="110" customWidth="1"/>
    <col min="7" max="7" width="14.109375" style="110" bestFit="1" customWidth="1"/>
    <col min="8" max="8" width="12.5546875" style="110" customWidth="1"/>
    <col min="9" max="9" width="8.88671875" style="110"/>
    <col min="10" max="10" width="13.6640625" style="110" customWidth="1"/>
    <col min="11" max="11" width="26" style="110" customWidth="1"/>
    <col min="12" max="12" width="8.88671875" style="110"/>
    <col min="13" max="13" width="13.6640625" style="110" customWidth="1"/>
    <col min="14" max="14" width="26" style="110" customWidth="1"/>
    <col min="15" max="16384" width="8.88671875" style="110"/>
  </cols>
  <sheetData>
    <row r="3" spans="2:8" s="110" customFormat="1" ht="55.2" customHeight="1" x14ac:dyDescent="0.3"/>
    <row r="4" spans="2:8" s="110" customFormat="1" ht="21" x14ac:dyDescent="0.4">
      <c r="B4" s="69" t="s">
        <v>419</v>
      </c>
      <c r="C4" s="68"/>
      <c r="D4" s="68"/>
      <c r="E4" s="68"/>
      <c r="F4" s="68"/>
      <c r="G4" s="68"/>
      <c r="H4" s="68"/>
    </row>
    <row r="5" spans="2:8" s="110" customFormat="1" x14ac:dyDescent="0.3">
      <c r="B5" s="68"/>
      <c r="C5" s="68"/>
      <c r="D5" s="68"/>
      <c r="E5" s="68"/>
      <c r="F5" s="68"/>
      <c r="G5" s="68"/>
      <c r="H5" s="68"/>
    </row>
    <row r="6" spans="2:8" s="110" customFormat="1" ht="15.6" x14ac:dyDescent="0.3">
      <c r="B6" s="71" t="s">
        <v>420</v>
      </c>
      <c r="C6" s="68"/>
      <c r="D6" s="97"/>
      <c r="E6" s="97"/>
      <c r="F6" s="98"/>
      <c r="G6" s="13"/>
      <c r="H6" s="13"/>
    </row>
    <row r="7" spans="2:8" s="110" customFormat="1" ht="16.2" thickBot="1" x14ac:dyDescent="0.35">
      <c r="B7" s="71"/>
      <c r="C7" s="68"/>
      <c r="D7" s="97"/>
      <c r="E7" s="97"/>
      <c r="F7" s="98"/>
      <c r="G7" s="13"/>
      <c r="H7" s="13"/>
    </row>
    <row r="8" spans="2:8" s="110" customFormat="1" x14ac:dyDescent="0.3">
      <c r="B8" s="182" t="s">
        <v>421</v>
      </c>
      <c r="C8" s="183"/>
      <c r="D8" s="184"/>
      <c r="E8" s="184"/>
      <c r="F8" s="185"/>
      <c r="G8" s="26"/>
      <c r="H8" s="27"/>
    </row>
    <row r="9" spans="2:8" s="110" customFormat="1" x14ac:dyDescent="0.3">
      <c r="B9" s="186" t="s">
        <v>422</v>
      </c>
      <c r="C9" s="187"/>
      <c r="D9" s="188"/>
      <c r="E9" s="188"/>
      <c r="F9" s="189"/>
      <c r="G9" s="28"/>
      <c r="H9" s="29"/>
    </row>
    <row r="10" spans="2:8" s="110" customFormat="1" x14ac:dyDescent="0.3">
      <c r="B10" s="186"/>
      <c r="C10" s="187"/>
      <c r="D10" s="188"/>
      <c r="E10" s="188"/>
      <c r="F10" s="189"/>
      <c r="G10" s="28"/>
      <c r="H10" s="29"/>
    </row>
    <row r="11" spans="2:8" s="110" customFormat="1" x14ac:dyDescent="0.3">
      <c r="B11" s="186" t="s">
        <v>423</v>
      </c>
      <c r="C11" s="187"/>
      <c r="D11" s="188"/>
      <c r="E11" s="188"/>
      <c r="F11" s="189"/>
      <c r="G11" s="28"/>
      <c r="H11" s="29"/>
    </row>
    <row r="12" spans="2:8" s="110" customFormat="1" x14ac:dyDescent="0.3">
      <c r="B12" s="186"/>
      <c r="C12" s="187"/>
      <c r="D12" s="188"/>
      <c r="E12" s="188"/>
      <c r="F12" s="189"/>
      <c r="G12" s="28"/>
      <c r="H12" s="29"/>
    </row>
    <row r="13" spans="2:8" s="110" customFormat="1" ht="15" thickBot="1" x14ac:dyDescent="0.35">
      <c r="B13" s="190" t="s">
        <v>424</v>
      </c>
      <c r="C13" s="191"/>
      <c r="D13" s="192"/>
      <c r="E13" s="192"/>
      <c r="F13" s="193"/>
      <c r="G13" s="30"/>
      <c r="H13" s="31"/>
    </row>
    <row r="14" spans="2:8" s="110" customFormat="1" ht="15" thickBot="1" x14ac:dyDescent="0.35">
      <c r="B14" s="96"/>
      <c r="C14" s="68"/>
      <c r="D14" s="97"/>
      <c r="E14" s="97"/>
      <c r="F14" s="98"/>
      <c r="G14" s="13"/>
      <c r="H14" s="13"/>
    </row>
    <row r="15" spans="2:8" s="110" customFormat="1" ht="28.2" thickBot="1" x14ac:dyDescent="0.35">
      <c r="B15" s="100" t="s">
        <v>15</v>
      </c>
      <c r="C15" s="100" t="s">
        <v>16</v>
      </c>
      <c r="D15" s="100" t="s">
        <v>17</v>
      </c>
      <c r="E15" s="100" t="s">
        <v>18</v>
      </c>
      <c r="F15" s="101" t="s">
        <v>19</v>
      </c>
      <c r="G15" s="100" t="s">
        <v>425</v>
      </c>
      <c r="H15" s="100" t="s">
        <v>426</v>
      </c>
    </row>
    <row r="16" spans="2:8" s="110" customFormat="1" x14ac:dyDescent="0.3">
      <c r="B16" s="194" t="s">
        <v>427</v>
      </c>
      <c r="C16" s="195" t="s">
        <v>28</v>
      </c>
      <c r="D16" s="196">
        <f>'Scope 1'!D14</f>
        <v>0</v>
      </c>
      <c r="E16" s="195" t="s">
        <v>24</v>
      </c>
      <c r="F16" s="197">
        <v>2.4300000000000002</v>
      </c>
      <c r="G16" s="196">
        <f t="shared" ref="G16:G21" si="0">D16*F16</f>
        <v>0</v>
      </c>
      <c r="H16" s="198">
        <f>G16/1000</f>
        <v>0</v>
      </c>
    </row>
    <row r="17" spans="2:8" s="110" customFormat="1" x14ac:dyDescent="0.3">
      <c r="B17" s="199"/>
      <c r="C17" s="200" t="s">
        <v>29</v>
      </c>
      <c r="D17" s="201">
        <f>'Scope 1'!D15</f>
        <v>0</v>
      </c>
      <c r="E17" s="200" t="s">
        <v>24</v>
      </c>
      <c r="F17" s="202">
        <v>2.39</v>
      </c>
      <c r="G17" s="201">
        <f t="shared" si="0"/>
        <v>0</v>
      </c>
      <c r="H17" s="203">
        <f>G17/1000</f>
        <v>0</v>
      </c>
    </row>
    <row r="18" spans="2:8" s="110" customFormat="1" x14ac:dyDescent="0.3">
      <c r="B18" s="199"/>
      <c r="C18" s="200" t="s">
        <v>30</v>
      </c>
      <c r="D18" s="201">
        <f>'Scope 1'!D16</f>
        <v>0</v>
      </c>
      <c r="E18" s="200" t="s">
        <v>24</v>
      </c>
      <c r="F18" s="202">
        <v>1.52</v>
      </c>
      <c r="G18" s="201">
        <f t="shared" si="0"/>
        <v>0</v>
      </c>
      <c r="H18" s="203">
        <f t="shared" ref="H18:H20" si="1">G18/1000</f>
        <v>0</v>
      </c>
    </row>
    <row r="19" spans="2:8" s="110" customFormat="1" x14ac:dyDescent="0.3">
      <c r="B19" s="199"/>
      <c r="C19" s="200" t="s">
        <v>31</v>
      </c>
      <c r="D19" s="201">
        <f>'Scope 1'!D17</f>
        <v>0</v>
      </c>
      <c r="E19" s="200" t="s">
        <v>32</v>
      </c>
      <c r="F19" s="202">
        <v>1436.23</v>
      </c>
      <c r="G19" s="201">
        <f t="shared" si="0"/>
        <v>0</v>
      </c>
      <c r="H19" s="203">
        <f t="shared" si="1"/>
        <v>0</v>
      </c>
    </row>
    <row r="20" spans="2:8" s="110" customFormat="1" x14ac:dyDescent="0.3">
      <c r="B20" s="199"/>
      <c r="C20" s="200" t="s">
        <v>33</v>
      </c>
      <c r="D20" s="201">
        <f>'Scope 1'!D18</f>
        <v>0</v>
      </c>
      <c r="E20" s="200" t="s">
        <v>32</v>
      </c>
      <c r="F20" s="202">
        <v>1335.71</v>
      </c>
      <c r="G20" s="201">
        <f t="shared" si="0"/>
        <v>0</v>
      </c>
      <c r="H20" s="203">
        <f t="shared" si="1"/>
        <v>0</v>
      </c>
    </row>
    <row r="21" spans="2:8" s="110" customFormat="1" ht="15" thickBot="1" x14ac:dyDescent="0.35">
      <c r="B21" s="204"/>
      <c r="C21" s="205" t="s">
        <v>34</v>
      </c>
      <c r="D21" s="206">
        <f>'Scope 1'!D19</f>
        <v>0</v>
      </c>
      <c r="E21" s="205" t="s">
        <v>32</v>
      </c>
      <c r="F21" s="207">
        <v>1677.18</v>
      </c>
      <c r="G21" s="206">
        <f t="shared" si="0"/>
        <v>0</v>
      </c>
      <c r="H21" s="208">
        <f>G21/1000</f>
        <v>0</v>
      </c>
    </row>
    <row r="22" spans="2:8" s="110" customFormat="1" ht="15" thickBot="1" x14ac:dyDescent="0.35">
      <c r="B22" s="68"/>
      <c r="C22" s="68"/>
      <c r="D22" s="209"/>
      <c r="E22" s="68"/>
      <c r="F22" s="132"/>
      <c r="G22" s="209"/>
      <c r="H22" s="210"/>
    </row>
    <row r="23" spans="2:8" s="110" customFormat="1" x14ac:dyDescent="0.3">
      <c r="B23" s="211" t="s">
        <v>35</v>
      </c>
      <c r="C23" s="212" t="s">
        <v>36</v>
      </c>
      <c r="D23" s="196">
        <f>'Scope 1'!D21</f>
        <v>0</v>
      </c>
      <c r="E23" s="213" t="s">
        <v>24</v>
      </c>
      <c r="F23" s="197">
        <v>0.16</v>
      </c>
      <c r="G23" s="196">
        <f>D23*F23</f>
        <v>0</v>
      </c>
      <c r="H23" s="198">
        <f>G23/1000</f>
        <v>0</v>
      </c>
    </row>
    <row r="24" spans="2:8" s="110" customFormat="1" x14ac:dyDescent="0.3">
      <c r="B24" s="214"/>
      <c r="C24" s="215" t="s">
        <v>37</v>
      </c>
      <c r="D24" s="201">
        <f>'Scope 1'!D22</f>
        <v>0</v>
      </c>
      <c r="E24" s="216" t="s">
        <v>24</v>
      </c>
      <c r="F24" s="202">
        <v>0.13</v>
      </c>
      <c r="G24" s="201">
        <f>D24*F24</f>
        <v>0</v>
      </c>
      <c r="H24" s="203">
        <f>G24/1000</f>
        <v>0</v>
      </c>
    </row>
    <row r="25" spans="2:8" s="110" customFormat="1" x14ac:dyDescent="0.3">
      <c r="B25" s="214"/>
      <c r="C25" s="215" t="s">
        <v>28</v>
      </c>
      <c r="D25" s="201">
        <f>'Scope 1'!D25</f>
        <v>0</v>
      </c>
      <c r="E25" s="216" t="s">
        <v>24</v>
      </c>
      <c r="F25" s="202">
        <v>1436.23</v>
      </c>
      <c r="G25" s="201">
        <f>D25*F25</f>
        <v>0</v>
      </c>
      <c r="H25" s="203">
        <f t="shared" ref="H25:H26" si="2">G25/1000</f>
        <v>0</v>
      </c>
    </row>
    <row r="26" spans="2:8" s="110" customFormat="1" x14ac:dyDescent="0.3">
      <c r="B26" s="214"/>
      <c r="C26" s="215" t="s">
        <v>29</v>
      </c>
      <c r="D26" s="201">
        <f>'Scope 1'!D26</f>
        <v>0</v>
      </c>
      <c r="E26" s="216" t="s">
        <v>24</v>
      </c>
      <c r="F26" s="202">
        <v>1335.71</v>
      </c>
      <c r="G26" s="201">
        <f>D26*F26</f>
        <v>0</v>
      </c>
      <c r="H26" s="203">
        <f t="shared" si="2"/>
        <v>0</v>
      </c>
    </row>
    <row r="27" spans="2:8" s="110" customFormat="1" ht="15" thickBot="1" x14ac:dyDescent="0.35">
      <c r="B27" s="217"/>
      <c r="C27" s="218" t="s">
        <v>30</v>
      </c>
      <c r="D27" s="206">
        <f>'Scope 1'!D27</f>
        <v>0</v>
      </c>
      <c r="E27" s="219" t="s">
        <v>24</v>
      </c>
      <c r="F27" s="207">
        <v>1677.18</v>
      </c>
      <c r="G27" s="206">
        <f>D27*F27</f>
        <v>0</v>
      </c>
      <c r="H27" s="208">
        <f>G27/1000</f>
        <v>0</v>
      </c>
    </row>
    <row r="28" spans="2:8" s="110" customFormat="1" ht="15" thickBot="1" x14ac:dyDescent="0.35">
      <c r="B28" s="68"/>
      <c r="C28" s="68"/>
      <c r="D28" s="209"/>
      <c r="E28" s="68"/>
      <c r="F28" s="132"/>
      <c r="G28" s="209"/>
      <c r="H28" s="210"/>
    </row>
    <row r="29" spans="2:8" s="110" customFormat="1" ht="15" thickBot="1" x14ac:dyDescent="0.35">
      <c r="B29" s="220" t="s">
        <v>50</v>
      </c>
      <c r="C29" s="221" t="s">
        <v>51</v>
      </c>
      <c r="D29" s="222">
        <f>'Scope 2'!D9</f>
        <v>0</v>
      </c>
      <c r="E29" s="223" t="s">
        <v>52</v>
      </c>
      <c r="F29" s="224">
        <v>0.11507000000000001</v>
      </c>
      <c r="G29" s="225">
        <f>D29*F29</f>
        <v>0</v>
      </c>
      <c r="H29" s="226">
        <f>G29/1000</f>
        <v>0</v>
      </c>
    </row>
    <row r="30" spans="2:8" s="110" customFormat="1" ht="15" thickBot="1" x14ac:dyDescent="0.35">
      <c r="B30" s="68"/>
      <c r="C30" s="68"/>
      <c r="D30" s="209"/>
      <c r="E30" s="68"/>
      <c r="F30" s="132"/>
      <c r="G30" s="209"/>
      <c r="H30" s="210"/>
    </row>
    <row r="31" spans="2:8" s="110" customFormat="1" ht="28.2" thickBot="1" x14ac:dyDescent="0.35">
      <c r="B31" s="220" t="s">
        <v>54</v>
      </c>
      <c r="C31" s="227" t="s">
        <v>55</v>
      </c>
      <c r="D31" s="225">
        <f>'Scope 2'!D12</f>
        <v>0</v>
      </c>
      <c r="E31" s="228" t="s">
        <v>52</v>
      </c>
      <c r="F31" s="224">
        <v>0.11507000000000001</v>
      </c>
      <c r="G31" s="225">
        <f>D31*F31</f>
        <v>0</v>
      </c>
      <c r="H31" s="229">
        <f>G31/1000</f>
        <v>0</v>
      </c>
    </row>
    <row r="32" spans="2:8" s="110" customFormat="1" ht="15" thickBot="1" x14ac:dyDescent="0.35">
      <c r="B32" s="68"/>
      <c r="C32" s="68"/>
      <c r="D32" s="68"/>
      <c r="E32" s="68"/>
      <c r="F32" s="68"/>
      <c r="G32" s="68"/>
      <c r="H32" s="68"/>
    </row>
    <row r="33" spans="2:8" s="110" customFormat="1" ht="15" thickBot="1" x14ac:dyDescent="0.35">
      <c r="B33" s="230" t="s">
        <v>428</v>
      </c>
      <c r="C33" s="109">
        <f>SUM(H16:H31)</f>
        <v>0</v>
      </c>
      <c r="D33" s="68"/>
      <c r="E33" s="68"/>
      <c r="F33" s="68"/>
      <c r="G33" s="68"/>
      <c r="H33" s="68"/>
    </row>
    <row r="34" spans="2:8" s="110" customFormat="1" x14ac:dyDescent="0.3">
      <c r="B34" s="68"/>
      <c r="C34" s="68"/>
    </row>
  </sheetData>
  <sheetProtection algorithmName="SHA-512" hashValue="YCs0ylgWgL4XJtNc6m6wyxoQqlMiKiDZ1luqIVbTWtorzFlBaWD09rcXei0jKrN5IJnLhwI/vDGm2wTf3LgVUg==" saltValue="/tJ3xAjsackp2PPa/SnWQQ==" spinCount="100000" sheet="1" objects="1" scenarios="1"/>
  <mergeCells count="2">
    <mergeCell ref="B16:B21"/>
    <mergeCell ref="B23:B27"/>
  </mergeCell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1A270C-B0FF-4920-9C28-0C2C0391AEE2}">
  <dimension ref="B2:N41"/>
  <sheetViews>
    <sheetView tabSelected="1" zoomScale="90" zoomScaleNormal="90" workbookViewId="0">
      <selection activeCell="F10" sqref="F10"/>
    </sheetView>
  </sheetViews>
  <sheetFormatPr defaultColWidth="8.88671875" defaultRowHeight="14.4" x14ac:dyDescent="0.3"/>
  <cols>
    <col min="1" max="1" width="8.88671875" style="110"/>
    <col min="2" max="2" width="16.6640625" style="110" customWidth="1"/>
    <col min="3" max="3" width="25.6640625" style="110" customWidth="1"/>
    <col min="4" max="4" width="8.88671875" style="110"/>
    <col min="5" max="5" width="16.6640625" style="110" customWidth="1"/>
    <col min="6" max="6" width="25.6640625" style="110" customWidth="1"/>
    <col min="7" max="8" width="8.88671875" style="110"/>
    <col min="9" max="9" width="11" style="110" customWidth="1"/>
    <col min="10" max="10" width="69.109375" style="110" bestFit="1" customWidth="1"/>
    <col min="11" max="11" width="15.109375" style="110" customWidth="1"/>
    <col min="12" max="12" width="8.88671875" style="110"/>
    <col min="13" max="13" width="69.5546875" style="110" bestFit="1" customWidth="1"/>
    <col min="14" max="14" width="14.44140625" style="110" bestFit="1" customWidth="1"/>
    <col min="15" max="16384" width="8.88671875" style="110"/>
  </cols>
  <sheetData>
    <row r="2" spans="2:14" ht="151.19999999999999" customHeight="1" x14ac:dyDescent="0.3"/>
    <row r="3" spans="2:14" ht="22.8" x14ac:dyDescent="0.4">
      <c r="B3" s="69" t="s">
        <v>429</v>
      </c>
      <c r="F3" s="231">
        <f>Introduction!C8</f>
        <v>0</v>
      </c>
    </row>
    <row r="4" spans="2:14" ht="22.8" x14ac:dyDescent="0.4">
      <c r="B4" s="69"/>
      <c r="F4" s="232"/>
    </row>
    <row r="6" spans="2:14" x14ac:dyDescent="0.3">
      <c r="B6" s="233" t="s">
        <v>430</v>
      </c>
      <c r="C6" s="68"/>
      <c r="D6" s="233"/>
      <c r="E6" s="233" t="s">
        <v>431</v>
      </c>
      <c r="F6" s="68"/>
      <c r="I6" s="233" t="s">
        <v>432</v>
      </c>
      <c r="M6" s="233" t="s">
        <v>433</v>
      </c>
    </row>
    <row r="7" spans="2:14" ht="15" thickBot="1" x14ac:dyDescent="0.35">
      <c r="B7" s="68"/>
      <c r="C7" s="68"/>
      <c r="D7" s="68"/>
      <c r="E7" s="68"/>
      <c r="F7" s="68"/>
    </row>
    <row r="8" spans="2:14" ht="15" thickBot="1" x14ac:dyDescent="0.35">
      <c r="B8" s="234" t="s">
        <v>434</v>
      </c>
      <c r="C8" s="235" t="s">
        <v>435</v>
      </c>
      <c r="D8" s="68"/>
      <c r="E8" s="234" t="s">
        <v>434</v>
      </c>
      <c r="F8" s="235" t="s">
        <v>436</v>
      </c>
      <c r="I8" s="236" t="s">
        <v>434</v>
      </c>
      <c r="J8" s="236" t="s">
        <v>437</v>
      </c>
      <c r="K8" s="237" t="s">
        <v>11</v>
      </c>
      <c r="M8" s="288" t="s">
        <v>437</v>
      </c>
      <c r="N8" s="288" t="s">
        <v>438</v>
      </c>
    </row>
    <row r="9" spans="2:14" ht="15" thickBot="1" x14ac:dyDescent="0.35">
      <c r="B9" s="238" t="s">
        <v>439</v>
      </c>
      <c r="C9" s="10">
        <f>'Scope 1'!C39</f>
        <v>0</v>
      </c>
      <c r="D9" s="68"/>
      <c r="E9" s="238" t="s">
        <v>439</v>
      </c>
      <c r="F9" s="10">
        <f>'Scope 1'!C41</f>
        <v>0</v>
      </c>
      <c r="I9" s="239" t="s">
        <v>439</v>
      </c>
      <c r="J9" s="240" t="s">
        <v>20</v>
      </c>
      <c r="K9" s="241">
        <f>SUM('Scope 1'!H9:H19)</f>
        <v>0</v>
      </c>
      <c r="M9" s="289" t="s">
        <v>70</v>
      </c>
      <c r="N9" s="290">
        <v>0</v>
      </c>
    </row>
    <row r="10" spans="2:14" ht="15" thickBot="1" x14ac:dyDescent="0.35">
      <c r="B10" s="238" t="s">
        <v>440</v>
      </c>
      <c r="C10" s="10">
        <f>'Scope 2'!C20</f>
        <v>0</v>
      </c>
      <c r="D10" s="68"/>
      <c r="E10" s="238" t="s">
        <v>440</v>
      </c>
      <c r="F10" s="10">
        <f>'Scope 2'!C22</f>
        <v>0</v>
      </c>
      <c r="I10" s="242"/>
      <c r="J10" s="243" t="s">
        <v>35</v>
      </c>
      <c r="K10" s="244">
        <f>SUM('Scope 1'!H21:H27)</f>
        <v>0</v>
      </c>
      <c r="M10" s="289" t="s">
        <v>50</v>
      </c>
      <c r="N10" s="291">
        <v>0</v>
      </c>
    </row>
    <row r="11" spans="2:14" ht="15" thickBot="1" x14ac:dyDescent="0.35">
      <c r="B11" s="238" t="s">
        <v>441</v>
      </c>
      <c r="C11" s="10">
        <f>'Scope 3'!C368</f>
        <v>0</v>
      </c>
      <c r="D11" s="68"/>
      <c r="E11" s="238" t="s">
        <v>441</v>
      </c>
      <c r="F11" s="10">
        <f>'Scope 3'!C370</f>
        <v>0</v>
      </c>
      <c r="I11" s="245"/>
      <c r="J11" s="243" t="s">
        <v>442</v>
      </c>
      <c r="K11" s="244">
        <f>SUM('Scope 1'!H29:H31)</f>
        <v>0</v>
      </c>
      <c r="M11" s="289" t="s">
        <v>63</v>
      </c>
      <c r="N11" s="291">
        <v>0</v>
      </c>
    </row>
    <row r="12" spans="2:14" ht="15" thickBot="1" x14ac:dyDescent="0.35">
      <c r="B12" s="246" t="s">
        <v>443</v>
      </c>
      <c r="C12" s="32">
        <f>SUM(C9:C11)</f>
        <v>0</v>
      </c>
      <c r="D12" s="68"/>
      <c r="E12" s="246" t="s">
        <v>444</v>
      </c>
      <c r="F12" s="32">
        <f>SUM(F9:F11)</f>
        <v>0</v>
      </c>
      <c r="I12" s="247" t="s">
        <v>440</v>
      </c>
      <c r="J12" s="248" t="s">
        <v>50</v>
      </c>
      <c r="K12" s="249">
        <f>'Scope 2'!H9</f>
        <v>0</v>
      </c>
      <c r="L12" s="250"/>
      <c r="M12" s="289" t="s">
        <v>134</v>
      </c>
      <c r="N12" s="291">
        <v>0</v>
      </c>
    </row>
    <row r="13" spans="2:14" x14ac:dyDescent="0.3">
      <c r="I13" s="251"/>
      <c r="J13" s="252" t="s">
        <v>445</v>
      </c>
      <c r="K13" s="253">
        <f>'Scope 2'!H10</f>
        <v>0</v>
      </c>
      <c r="M13" s="289" t="s">
        <v>205</v>
      </c>
      <c r="N13" s="291">
        <v>0</v>
      </c>
    </row>
    <row r="14" spans="2:14" ht="15" thickBot="1" x14ac:dyDescent="0.35">
      <c r="I14" s="254"/>
      <c r="J14" s="252" t="s">
        <v>54</v>
      </c>
      <c r="K14" s="253">
        <f>'Scope 2'!H12</f>
        <v>0</v>
      </c>
      <c r="M14" s="289" t="s">
        <v>266</v>
      </c>
      <c r="N14" s="291">
        <v>0</v>
      </c>
    </row>
    <row r="15" spans="2:14" x14ac:dyDescent="0.3">
      <c r="I15" s="255" t="s">
        <v>441</v>
      </c>
      <c r="J15" s="256" t="s">
        <v>63</v>
      </c>
      <c r="K15" s="160">
        <f>SUM('Scope 3'!H9:H10)</f>
        <v>0</v>
      </c>
      <c r="M15" s="289" t="s">
        <v>225</v>
      </c>
      <c r="N15" s="291">
        <v>0</v>
      </c>
    </row>
    <row r="16" spans="2:14" x14ac:dyDescent="0.3">
      <c r="I16" s="257"/>
      <c r="J16" s="258" t="s">
        <v>67</v>
      </c>
      <c r="K16" s="161">
        <f>SUM('Scope 3'!H12:H13)</f>
        <v>0</v>
      </c>
      <c r="M16" s="289" t="s">
        <v>442</v>
      </c>
      <c r="N16" s="291">
        <v>0</v>
      </c>
    </row>
    <row r="17" spans="9:14" x14ac:dyDescent="0.3">
      <c r="I17" s="257"/>
      <c r="J17" s="258" t="s">
        <v>70</v>
      </c>
      <c r="K17" s="161">
        <f>SUM('Scope 3'!H15:H75)</f>
        <v>0</v>
      </c>
      <c r="M17" s="289" t="s">
        <v>445</v>
      </c>
      <c r="N17" s="291">
        <v>0</v>
      </c>
    </row>
    <row r="18" spans="9:14" x14ac:dyDescent="0.3">
      <c r="I18" s="257"/>
      <c r="J18" s="258" t="s">
        <v>134</v>
      </c>
      <c r="K18" s="161">
        <f>SUM('Scope 3'!H77:H84)</f>
        <v>0</v>
      </c>
      <c r="M18" s="289" t="s">
        <v>446</v>
      </c>
      <c r="N18" s="291">
        <v>0</v>
      </c>
    </row>
    <row r="19" spans="9:14" x14ac:dyDescent="0.3">
      <c r="I19" s="257"/>
      <c r="J19" s="258" t="s">
        <v>143</v>
      </c>
      <c r="K19" s="161">
        <f>SUM('Scope 3'!H86:H146)</f>
        <v>0</v>
      </c>
      <c r="M19" s="289" t="s">
        <v>143</v>
      </c>
      <c r="N19" s="291">
        <v>0</v>
      </c>
    </row>
    <row r="20" spans="9:14" x14ac:dyDescent="0.3">
      <c r="I20" s="257"/>
      <c r="J20" s="258" t="s">
        <v>205</v>
      </c>
      <c r="K20" s="161">
        <f>SUM('Scope 3'!H148:H155)</f>
        <v>0</v>
      </c>
      <c r="M20" s="289" t="s">
        <v>20</v>
      </c>
      <c r="N20" s="291">
        <v>0</v>
      </c>
    </row>
    <row r="21" spans="9:14" x14ac:dyDescent="0.3">
      <c r="I21" s="257"/>
      <c r="J21" s="258" t="s">
        <v>214</v>
      </c>
      <c r="K21" s="161">
        <f>SUM('Scope 3'!H157:H166)</f>
        <v>0</v>
      </c>
      <c r="M21" s="289" t="s">
        <v>35</v>
      </c>
      <c r="N21" s="291">
        <v>0</v>
      </c>
    </row>
    <row r="22" spans="9:14" x14ac:dyDescent="0.3">
      <c r="I22" s="257"/>
      <c r="J22" s="258" t="s">
        <v>225</v>
      </c>
      <c r="K22" s="161">
        <f>SUM('Scope 3'!H168:H206)</f>
        <v>0</v>
      </c>
      <c r="M22" s="289" t="s">
        <v>54</v>
      </c>
      <c r="N22" s="291">
        <v>0</v>
      </c>
    </row>
    <row r="23" spans="9:14" x14ac:dyDescent="0.3">
      <c r="I23" s="257"/>
      <c r="J23" s="258" t="s">
        <v>266</v>
      </c>
      <c r="K23" s="161">
        <f>SUM('Scope 3'!H208:H210)</f>
        <v>0</v>
      </c>
      <c r="M23" s="289" t="s">
        <v>214</v>
      </c>
      <c r="N23" s="291">
        <v>0</v>
      </c>
    </row>
    <row r="24" spans="9:14" x14ac:dyDescent="0.3">
      <c r="I24" s="257"/>
      <c r="J24" s="258" t="s">
        <v>271</v>
      </c>
      <c r="K24" s="161">
        <f>SUM('Scope 3'!H212:H222)</f>
        <v>0</v>
      </c>
      <c r="M24" s="289" t="s">
        <v>67</v>
      </c>
      <c r="N24" s="291">
        <v>0</v>
      </c>
    </row>
    <row r="25" spans="9:14" x14ac:dyDescent="0.3">
      <c r="I25" s="257"/>
      <c r="J25" s="258" t="s">
        <v>283</v>
      </c>
      <c r="K25" s="161">
        <f>SUM('Scope 3'!H224:H230)</f>
        <v>0</v>
      </c>
      <c r="M25" s="289" t="s">
        <v>291</v>
      </c>
      <c r="N25" s="291">
        <v>0</v>
      </c>
    </row>
    <row r="26" spans="9:14" x14ac:dyDescent="0.3">
      <c r="I26" s="257"/>
      <c r="J26" s="258" t="s">
        <v>286</v>
      </c>
      <c r="K26" s="161">
        <f>SUM('Scope 3'!H232:H233)</f>
        <v>0</v>
      </c>
      <c r="M26" s="289" t="s">
        <v>286</v>
      </c>
      <c r="N26" s="291">
        <v>0</v>
      </c>
    </row>
    <row r="27" spans="9:14" x14ac:dyDescent="0.3">
      <c r="I27" s="257"/>
      <c r="J27" s="258" t="s">
        <v>288</v>
      </c>
      <c r="K27" s="161">
        <f>SUM('Scope 3'!H235:H236)</f>
        <v>0</v>
      </c>
      <c r="M27" s="289" t="s">
        <v>288</v>
      </c>
      <c r="N27" s="291">
        <v>0</v>
      </c>
    </row>
    <row r="28" spans="9:14" x14ac:dyDescent="0.3">
      <c r="I28" s="257"/>
      <c r="J28" s="258" t="s">
        <v>291</v>
      </c>
      <c r="K28" s="161">
        <f>SUM('Scope 3'!H238:H298)</f>
        <v>0</v>
      </c>
      <c r="M28" s="289" t="s">
        <v>353</v>
      </c>
      <c r="N28" s="291">
        <v>0</v>
      </c>
    </row>
    <row r="29" spans="9:14" ht="15" thickBot="1" x14ac:dyDescent="0.35">
      <c r="I29" s="259"/>
      <c r="J29" s="260" t="s">
        <v>353</v>
      </c>
      <c r="K29" s="261">
        <f>SUM('Scope 3'!H300:H360)</f>
        <v>0</v>
      </c>
      <c r="M29" s="289" t="s">
        <v>271</v>
      </c>
      <c r="N29" s="291">
        <v>0</v>
      </c>
    </row>
    <row r="30" spans="9:14" ht="15" thickBot="1" x14ac:dyDescent="0.35">
      <c r="I30" s="262" t="s">
        <v>447</v>
      </c>
      <c r="J30" s="263" t="s">
        <v>448</v>
      </c>
      <c r="K30" s="264">
        <f>SUM('Scope 1'!H36)</f>
        <v>0</v>
      </c>
      <c r="M30" s="289" t="s">
        <v>283</v>
      </c>
      <c r="N30" s="291">
        <v>0</v>
      </c>
    </row>
    <row r="31" spans="9:14" x14ac:dyDescent="0.3">
      <c r="I31" s="265"/>
      <c r="J31" s="266" t="s">
        <v>449</v>
      </c>
      <c r="K31" s="267">
        <f>'Scope 2'!H17</f>
        <v>0</v>
      </c>
      <c r="M31" s="292" t="s">
        <v>450</v>
      </c>
      <c r="N31" s="293">
        <v>0</v>
      </c>
    </row>
    <row r="32" spans="9:14" ht="15" customHeight="1" thickBot="1" x14ac:dyDescent="0.35">
      <c r="I32" s="268"/>
      <c r="J32" s="269" t="s">
        <v>446</v>
      </c>
      <c r="K32" s="270">
        <f>'Scope 3'!H365</f>
        <v>0</v>
      </c>
    </row>
    <row r="33" spans="9:11" ht="15" thickBot="1" x14ac:dyDescent="0.35">
      <c r="I33" s="271" t="s">
        <v>451</v>
      </c>
      <c r="J33" s="272" t="s">
        <v>452</v>
      </c>
      <c r="K33" s="273">
        <f>SUM(K9:K29)</f>
        <v>0</v>
      </c>
    </row>
    <row r="34" spans="9:11" ht="15" thickBot="1" x14ac:dyDescent="0.35">
      <c r="I34" s="274"/>
      <c r="J34" s="275" t="s">
        <v>453</v>
      </c>
      <c r="K34" s="273">
        <f>SUM(K9:K32)</f>
        <v>0</v>
      </c>
    </row>
    <row r="35" spans="9:11" ht="15" thickBot="1" x14ac:dyDescent="0.35">
      <c r="I35" s="68"/>
      <c r="J35" s="68"/>
      <c r="K35" s="68"/>
    </row>
    <row r="36" spans="9:11" ht="15" thickBot="1" x14ac:dyDescent="0.35">
      <c r="I36" s="236" t="s">
        <v>434</v>
      </c>
      <c r="J36" s="236" t="s">
        <v>437</v>
      </c>
      <c r="K36" s="237" t="s">
        <v>426</v>
      </c>
    </row>
    <row r="37" spans="9:11" ht="14.4" customHeight="1" x14ac:dyDescent="0.3">
      <c r="I37" s="276" t="s">
        <v>454</v>
      </c>
      <c r="J37" s="277" t="s">
        <v>427</v>
      </c>
      <c r="K37" s="278">
        <f>SUM('Out of Scope'!H16:H21)</f>
        <v>0</v>
      </c>
    </row>
    <row r="38" spans="9:11" x14ac:dyDescent="0.3">
      <c r="I38" s="279"/>
      <c r="J38" s="280" t="s">
        <v>35</v>
      </c>
      <c r="K38" s="281">
        <f>SUM('Out of Scope'!H23:H27)</f>
        <v>0</v>
      </c>
    </row>
    <row r="39" spans="9:11" x14ac:dyDescent="0.3">
      <c r="I39" s="279"/>
      <c r="J39" s="280" t="s">
        <v>50</v>
      </c>
      <c r="K39" s="281">
        <f>'Out of Scope'!H29</f>
        <v>0</v>
      </c>
    </row>
    <row r="40" spans="9:11" ht="15" thickBot="1" x14ac:dyDescent="0.35">
      <c r="I40" s="282"/>
      <c r="J40" s="283" t="s">
        <v>54</v>
      </c>
      <c r="K40" s="284">
        <f>'Out of Scope'!H31</f>
        <v>0</v>
      </c>
    </row>
    <row r="41" spans="9:11" ht="15" thickBot="1" x14ac:dyDescent="0.35">
      <c r="I41" s="285" t="s">
        <v>455</v>
      </c>
      <c r="J41" s="286" t="s">
        <v>452</v>
      </c>
      <c r="K41" s="287">
        <f>SUM(K37:K40)</f>
        <v>0</v>
      </c>
    </row>
  </sheetData>
  <mergeCells count="6">
    <mergeCell ref="I37:I40"/>
    <mergeCell ref="I33:I34"/>
    <mergeCell ref="I9:I11"/>
    <mergeCell ref="I15:I29"/>
    <mergeCell ref="I12:I14"/>
    <mergeCell ref="I30:I32"/>
  </mergeCells>
  <phoneticPr fontId="11" type="noConversion"/>
  <pageMargins left="0.7" right="0.7" top="0.75" bottom="0.75" header="0.3" footer="0.3"/>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6AA867D2DA1EF249A58DB9C3C30230AB" ma:contentTypeVersion="13" ma:contentTypeDescription="Create a new document." ma:contentTypeScope="" ma:versionID="c3d1350faa3c8fd38c99f76e8c511eaf">
  <xsd:schema xmlns:xsd="http://www.w3.org/2001/XMLSchema" xmlns:xs="http://www.w3.org/2001/XMLSchema" xmlns:p="http://schemas.microsoft.com/office/2006/metadata/properties" xmlns:ns2="a89161c3-9bd2-4def-954e-8c0377c0f5cf" xmlns:ns3="4cb7b896-0dae-4e9c-9baa-b097de9c276d" targetNamespace="http://schemas.microsoft.com/office/2006/metadata/properties" ma:root="true" ma:fieldsID="5fec9bef4ab7d2a6fbd3b398ff8ebc44" ns2:_="" ns3:_="">
    <xsd:import namespace="a89161c3-9bd2-4def-954e-8c0377c0f5cf"/>
    <xsd:import namespace="4cb7b896-0dae-4e9c-9baa-b097de9c276d"/>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MediaServiceSearchPropertie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89161c3-9bd2-4def-954e-8c0377c0f5c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c2fa4ad4-e2eb-4f17-bf65-cff630e7efaf"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cb7b896-0dae-4e9c-9baa-b097de9c276d"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0dd22d9d-9fd4-4cf2-9882-f46fb21e3af6}" ma:internalName="TaxCatchAll" ma:showField="CatchAllData" ma:web="4cb7b896-0dae-4e9c-9baa-b097de9c276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4cb7b896-0dae-4e9c-9baa-b097de9c276d" xsi:nil="true"/>
    <lcf76f155ced4ddcb4097134ff3c332f xmlns="a89161c3-9bd2-4def-954e-8c0377c0f5cf">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AF220A27-B177-4A64-BB1C-DC56E0F8FB92}">
  <ds:schemaRefs>
    <ds:schemaRef ds:uri="http://schemas.microsoft.com/sharepoint/v3/contenttype/forms"/>
  </ds:schemaRefs>
</ds:datastoreItem>
</file>

<file path=customXml/itemProps2.xml><?xml version="1.0" encoding="utf-8"?>
<ds:datastoreItem xmlns:ds="http://schemas.openxmlformats.org/officeDocument/2006/customXml" ds:itemID="{18D6258A-0D4A-43C8-AF7A-78801D87330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89161c3-9bd2-4def-954e-8c0377c0f5cf"/>
    <ds:schemaRef ds:uri="4cb7b896-0dae-4e9c-9baa-b097de9c276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0B7BFFE-2FAE-4B44-927E-492204EC5149}">
  <ds:schemaRefs>
    <ds:schemaRef ds:uri="http://schemas.microsoft.com/office/2006/metadata/properties"/>
    <ds:schemaRef ds:uri="http://schemas.microsoft.com/office/infopath/2007/PartnerControls"/>
    <ds:schemaRef ds:uri="4cb7b896-0dae-4e9c-9baa-b097de9c276d"/>
    <ds:schemaRef ds:uri="a89161c3-9bd2-4def-954e-8c0377c0f5cf"/>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6</vt:i4>
      </vt:variant>
    </vt:vector>
  </HeadingPairs>
  <TitlesOfParts>
    <vt:vector size="6" baseType="lpstr">
      <vt:lpstr>Introduction</vt:lpstr>
      <vt:lpstr>Scope 1</vt:lpstr>
      <vt:lpstr>Scope 2</vt:lpstr>
      <vt:lpstr>Scope 3</vt:lpstr>
      <vt:lpstr>Out of Scope</vt:lpstr>
      <vt:lpstr>Summary</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Henry Saunders</dc:creator>
  <cp:keywords/>
  <dc:description/>
  <cp:lastModifiedBy>Henry Saunders</cp:lastModifiedBy>
  <cp:revision/>
  <dcterms:created xsi:type="dcterms:W3CDTF">2025-01-13T11:04:46Z</dcterms:created>
  <dcterms:modified xsi:type="dcterms:W3CDTF">2025-08-06T08:32:47Z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0x0101006AA867D2DA1EF249A58DB9C3C30230AB</vt:lpwstr>
  </property>
  <property fmtid="{D5CDD505-2E9C-101B-9397-08002B2CF9AE}" pid="3" name="MediaServiceImageTags">
    <vt:lpwstr/>
  </property>
</Properties>
</file>